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ek\Dropbox\DZIEKANAT\płachta+siatka+studium\"/>
    </mc:Choice>
  </mc:AlternateContent>
  <xr:revisionPtr revIDLastSave="0" documentId="13_ncr:1_{0282B3A1-E66A-47D9-AB07-B08F05352792}" xr6:coauthVersionLast="36" xr6:coauthVersionMax="36" xr10:uidLastSave="{00000000-0000-0000-0000-000000000000}"/>
  <bookViews>
    <workbookView xWindow="0" yWindow="0" windowWidth="19830" windowHeight="7910" tabRatio="805" xr2:uid="{00000000-000D-0000-FFFF-FFFF00000000}"/>
  </bookViews>
  <sheets>
    <sheet name="Studium" sheetId="28" r:id="rId1"/>
    <sheet name="Fort I" sheetId="1" r:id="rId2"/>
    <sheet name="Fort II" sheetId="2" r:id="rId3"/>
    <sheet name="Orga I" sheetId="27" r:id="rId4"/>
    <sheet name="Orga II" sheetId="4" r:id="rId5"/>
    <sheet name="Klaw I" sheetId="5" r:id="rId6"/>
    <sheet name="Klaw II" sheetId="6" r:id="rId7"/>
    <sheet name="Akor I" sheetId="13" r:id="rId8"/>
    <sheet name="Akor II" sheetId="14" r:id="rId9"/>
    <sheet name="Lutn I" sheetId="29" r:id="rId10"/>
    <sheet name="Hist I" sheetId="23" r:id="rId11"/>
    <sheet name="Hist II" sheetId="24" r:id="rId12"/>
    <sheet name="Perk I" sheetId="11" r:id="rId13"/>
    <sheet name="Perk II" sheetId="12" r:id="rId14"/>
    <sheet name="Saks I" sheetId="9" r:id="rId15"/>
    <sheet name="Saks II" sheetId="10" r:id="rId16"/>
    <sheet name="Ob+Fg I" sheetId="26" r:id="rId17"/>
    <sheet name="Dęte I" sheetId="7" r:id="rId18"/>
    <sheet name="Dęte II" sheetId="8" r:id="rId19"/>
    <sheet name="Aran I" sheetId="15" r:id="rId20"/>
    <sheet name="Aran II" sheetId="16" r:id="rId21"/>
    <sheet name="Jazz I" sheetId="17" r:id="rId22"/>
    <sheet name="Jazz II" sheetId="18" r:id="rId23"/>
    <sheet name="Woka I" sheetId="19" r:id="rId24"/>
    <sheet name="Woka II" sheetId="20" r:id="rId25"/>
    <sheet name="FortJ I" sheetId="21" r:id="rId26"/>
    <sheet name="FortJ II" sheetId="22" r:id="rId27"/>
  </sheets>
  <definedNames>
    <definedName name="_xlnm.Print_Area" localSheetId="7">'Akor I'!$A$1:$W$30</definedName>
    <definedName name="_xlnm.Print_Area" localSheetId="19">'Aran I'!$A$1:$W$35</definedName>
    <definedName name="_xlnm.Print_Area" localSheetId="17">'Dęte I'!$A$1:$W$33</definedName>
    <definedName name="_xlnm.Print_Area" localSheetId="1">'Fort I'!$A$1:$W$32</definedName>
    <definedName name="_xlnm.Print_Area" localSheetId="25">'FortJ I'!$A$1:$W$31</definedName>
    <definedName name="_xlnm.Print_Area" localSheetId="10">'Hist I'!$A$1:$W$33</definedName>
    <definedName name="_xlnm.Print_Area" localSheetId="21">'Jazz I'!$A$1:$W$31</definedName>
    <definedName name="_xlnm.Print_Area" localSheetId="5">'Klaw I'!$A$1:$W$32</definedName>
    <definedName name="_xlnm.Print_Area" localSheetId="6">'Klaw II'!$A$1:$Q$28</definedName>
    <definedName name="_xlnm.Print_Area" localSheetId="3">'Orga I'!$A$1:$W$33</definedName>
    <definedName name="_xlnm.Print_Area" localSheetId="12">'Perk I'!$A$1:$W$32</definedName>
    <definedName name="_xlnm.Print_Area" localSheetId="14">'Saks I'!$A$1:$W$33</definedName>
    <definedName name="_xlnm.Print_Area" localSheetId="15">'Saks II'!$A$1:$Q$28</definedName>
    <definedName name="_xlnm.Print_Area" localSheetId="23">'Woka I'!$A$1:$W$32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3" i="4" l="1"/>
  <c r="M23" i="4"/>
  <c r="L23" i="4"/>
  <c r="M24" i="4" s="1"/>
  <c r="J23" i="4"/>
  <c r="J24" i="4" s="1"/>
  <c r="I23" i="4"/>
  <c r="G23" i="4"/>
  <c r="F23" i="4"/>
  <c r="G24" i="4" s="1"/>
  <c r="D23" i="4"/>
  <c r="D24" i="4" s="1"/>
  <c r="Q21" i="4"/>
  <c r="P21" i="4"/>
  <c r="Q20" i="4"/>
  <c r="P20" i="4"/>
  <c r="Q19" i="4"/>
  <c r="P19" i="4"/>
  <c r="Q18" i="4"/>
  <c r="P18" i="4"/>
  <c r="Q17" i="4"/>
  <c r="P17" i="4"/>
  <c r="P16" i="4"/>
  <c r="P15" i="4"/>
  <c r="P14" i="4"/>
  <c r="Q13" i="4"/>
  <c r="P13" i="4"/>
  <c r="Q12" i="4"/>
  <c r="P12" i="4"/>
  <c r="Q11" i="4"/>
  <c r="P11" i="4"/>
  <c r="Q10" i="4"/>
  <c r="P10" i="4"/>
  <c r="Q9" i="4"/>
  <c r="P9" i="4"/>
  <c r="Q8" i="4"/>
  <c r="P8" i="4"/>
  <c r="Q7" i="4"/>
  <c r="P7" i="4"/>
  <c r="Q6" i="4"/>
  <c r="P6" i="4"/>
  <c r="Q5" i="4"/>
  <c r="P5" i="4"/>
  <c r="U31" i="27"/>
  <c r="S31" i="27"/>
  <c r="R31" i="27"/>
  <c r="P31" i="27"/>
  <c r="P32" i="27" s="1"/>
  <c r="O31" i="27"/>
  <c r="M31" i="27"/>
  <c r="L31" i="27"/>
  <c r="J31" i="27"/>
  <c r="J32" i="27" s="1"/>
  <c r="I31" i="27"/>
  <c r="G31" i="27"/>
  <c r="F31" i="27"/>
  <c r="D31" i="27"/>
  <c r="D32" i="27" s="1"/>
  <c r="W29" i="27"/>
  <c r="V29" i="27"/>
  <c r="W28" i="27"/>
  <c r="V28" i="27"/>
  <c r="W27" i="27"/>
  <c r="V27" i="27"/>
  <c r="W26" i="27"/>
  <c r="V26" i="27"/>
  <c r="W25" i="27"/>
  <c r="V25" i="27"/>
  <c r="W24" i="27"/>
  <c r="V24" i="27"/>
  <c r="W23" i="27"/>
  <c r="V23" i="27"/>
  <c r="W22" i="27"/>
  <c r="V22" i="27"/>
  <c r="W21" i="27"/>
  <c r="V21" i="27"/>
  <c r="W20" i="27"/>
  <c r="V20" i="27"/>
  <c r="W19" i="27"/>
  <c r="V19" i="27"/>
  <c r="W18" i="27"/>
  <c r="V18" i="27"/>
  <c r="W17" i="27"/>
  <c r="V17" i="27"/>
  <c r="W16" i="27"/>
  <c r="V16" i="27"/>
  <c r="W15" i="27"/>
  <c r="V15" i="27"/>
  <c r="W14" i="27"/>
  <c r="V14" i="27"/>
  <c r="W13" i="27"/>
  <c r="V13" i="27"/>
  <c r="W12" i="27"/>
  <c r="V12" i="27"/>
  <c r="W11" i="27"/>
  <c r="V11" i="27"/>
  <c r="W10" i="27"/>
  <c r="V10" i="27"/>
  <c r="W9" i="27"/>
  <c r="V9" i="27"/>
  <c r="W8" i="27"/>
  <c r="V8" i="27"/>
  <c r="W7" i="27"/>
  <c r="V7" i="27"/>
  <c r="W6" i="27"/>
  <c r="V6" i="27"/>
  <c r="W5" i="27"/>
  <c r="V5" i="27"/>
  <c r="O22" i="2"/>
  <c r="M22" i="2"/>
  <c r="L22" i="2"/>
  <c r="M23" i="2" s="1"/>
  <c r="J22" i="2"/>
  <c r="I22" i="2"/>
  <c r="G22" i="2"/>
  <c r="F22" i="2"/>
  <c r="G23" i="2" s="1"/>
  <c r="D22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Q5" i="2"/>
  <c r="Q22" i="2" s="1"/>
  <c r="Q23" i="2" s="1"/>
  <c r="P5" i="2"/>
  <c r="U29" i="1"/>
  <c r="S29" i="1"/>
  <c r="R29" i="1"/>
  <c r="P29" i="1"/>
  <c r="O29" i="1"/>
  <c r="M29" i="1"/>
  <c r="L29" i="1"/>
  <c r="M30" i="1" s="1"/>
  <c r="J29" i="1"/>
  <c r="I29" i="1"/>
  <c r="G29" i="1"/>
  <c r="F29" i="1"/>
  <c r="D29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W31" i="27" l="1"/>
  <c r="W32" i="27" s="1"/>
  <c r="G32" i="27"/>
  <c r="S32" i="27"/>
  <c r="V31" i="1"/>
  <c r="V32" i="1" s="1"/>
  <c r="V29" i="1"/>
  <c r="G30" i="1"/>
  <c r="S30" i="1"/>
  <c r="W29" i="1"/>
  <c r="W30" i="1" s="1"/>
  <c r="D30" i="1"/>
  <c r="J30" i="1"/>
  <c r="P30" i="1"/>
  <c r="V33" i="27"/>
  <c r="M32" i="27"/>
  <c r="V31" i="27"/>
  <c r="P24" i="2"/>
  <c r="P22" i="2"/>
  <c r="D23" i="2"/>
  <c r="J23" i="2"/>
  <c r="P23" i="4"/>
  <c r="Q23" i="4"/>
  <c r="Q24" i="4" s="1"/>
  <c r="P25" i="4"/>
  <c r="P25" i="2"/>
  <c r="Q18" i="6"/>
  <c r="P18" i="6"/>
  <c r="Q17" i="6"/>
  <c r="P17" i="6"/>
  <c r="Q18" i="24"/>
  <c r="P18" i="24"/>
  <c r="Q17" i="24"/>
  <c r="P17" i="24"/>
  <c r="Q19" i="12"/>
  <c r="P19" i="12"/>
  <c r="Q18" i="12"/>
  <c r="P18" i="12"/>
  <c r="Q19" i="10"/>
  <c r="P19" i="10"/>
  <c r="Q18" i="10"/>
  <c r="P18" i="10"/>
  <c r="P26" i="4" l="1"/>
  <c r="V34" i="27"/>
  <c r="Q20" i="8"/>
  <c r="P20" i="8"/>
  <c r="Q19" i="8"/>
  <c r="P19" i="8"/>
  <c r="Q18" i="8"/>
  <c r="P18" i="8"/>
  <c r="Q17" i="8"/>
  <c r="P17" i="8"/>
  <c r="Q19" i="16"/>
  <c r="P19" i="16"/>
  <c r="Q18" i="16"/>
  <c r="P18" i="16"/>
  <c r="Q17" i="18"/>
  <c r="Q16" i="18"/>
  <c r="P17" i="18"/>
  <c r="P16" i="18"/>
  <c r="Q18" i="20"/>
  <c r="P18" i="20"/>
  <c r="Q17" i="20"/>
  <c r="P17" i="20"/>
  <c r="Q17" i="22"/>
  <c r="P17" i="22"/>
  <c r="Q16" i="22"/>
  <c r="P16" i="22"/>
  <c r="Q15" i="14"/>
  <c r="Q14" i="14"/>
  <c r="P15" i="14"/>
  <c r="P14" i="14"/>
  <c r="U29" i="29" l="1"/>
  <c r="S29" i="29"/>
  <c r="R29" i="29"/>
  <c r="P29" i="29"/>
  <c r="O29" i="29"/>
  <c r="M29" i="29"/>
  <c r="L29" i="29"/>
  <c r="J29" i="29"/>
  <c r="I29" i="29"/>
  <c r="G29" i="29"/>
  <c r="F29" i="29"/>
  <c r="D29" i="29"/>
  <c r="W27" i="29"/>
  <c r="V27" i="29"/>
  <c r="W26" i="29"/>
  <c r="V26" i="29"/>
  <c r="W25" i="29"/>
  <c r="V25" i="29"/>
  <c r="W24" i="29"/>
  <c r="V24" i="29"/>
  <c r="W23" i="29"/>
  <c r="V23" i="29"/>
  <c r="W22" i="29"/>
  <c r="V22" i="29"/>
  <c r="W21" i="29"/>
  <c r="V21" i="29"/>
  <c r="W20" i="29"/>
  <c r="V20" i="29"/>
  <c r="W19" i="29"/>
  <c r="V19" i="29"/>
  <c r="W18" i="29"/>
  <c r="V18" i="29"/>
  <c r="W17" i="29"/>
  <c r="V17" i="29"/>
  <c r="W16" i="29"/>
  <c r="V16" i="29"/>
  <c r="W15" i="29"/>
  <c r="V15" i="29"/>
  <c r="W14" i="29"/>
  <c r="V14" i="29"/>
  <c r="W13" i="29"/>
  <c r="V13" i="29"/>
  <c r="W12" i="29"/>
  <c r="V12" i="29"/>
  <c r="W11" i="29"/>
  <c r="V11" i="29"/>
  <c r="W10" i="29"/>
  <c r="V10" i="29"/>
  <c r="W9" i="29"/>
  <c r="V9" i="29"/>
  <c r="W8" i="29"/>
  <c r="V8" i="29"/>
  <c r="W7" i="29"/>
  <c r="V7" i="29"/>
  <c r="W6" i="29"/>
  <c r="V6" i="29"/>
  <c r="W5" i="29"/>
  <c r="V5" i="29"/>
  <c r="V31" i="29" l="1"/>
  <c r="W29" i="29"/>
  <c r="W30" i="29" s="1"/>
  <c r="P30" i="29"/>
  <c r="J30" i="29"/>
  <c r="D30" i="29"/>
  <c r="G30" i="29"/>
  <c r="M30" i="29"/>
  <c r="V29" i="29"/>
  <c r="S30" i="29"/>
  <c r="I13" i="28"/>
  <c r="G13" i="28"/>
  <c r="F13" i="28"/>
  <c r="D13" i="28"/>
  <c r="K12" i="28"/>
  <c r="K11" i="28"/>
  <c r="K10" i="28"/>
  <c r="K8" i="28"/>
  <c r="K7" i="28"/>
  <c r="K6" i="28"/>
  <c r="K5" i="28"/>
  <c r="K4" i="28"/>
  <c r="J12" i="28"/>
  <c r="J11" i="28"/>
  <c r="J10" i="28"/>
  <c r="J8" i="28"/>
  <c r="J7" i="28"/>
  <c r="J6" i="28"/>
  <c r="J5" i="28"/>
  <c r="J4" i="28"/>
  <c r="J13" i="28" l="1"/>
  <c r="K13" i="28"/>
  <c r="V32" i="29"/>
  <c r="W18" i="23"/>
  <c r="V18" i="23"/>
  <c r="Q17" i="12" l="1"/>
  <c r="Q16" i="12"/>
  <c r="Q12" i="12"/>
  <c r="Q12" i="10" l="1"/>
  <c r="P12" i="10"/>
  <c r="W11" i="9"/>
  <c r="V11" i="9"/>
  <c r="Q16" i="6" l="1"/>
  <c r="P16" i="6"/>
  <c r="Q17" i="10"/>
  <c r="P17" i="10"/>
  <c r="Q13" i="14"/>
  <c r="P13" i="14"/>
  <c r="P17" i="12"/>
  <c r="Q17" i="16"/>
  <c r="P17" i="16"/>
  <c r="Q15" i="18"/>
  <c r="P15" i="18"/>
  <c r="Q16" i="20"/>
  <c r="P16" i="20"/>
  <c r="Q15" i="22"/>
  <c r="P15" i="22"/>
  <c r="Q16" i="24"/>
  <c r="P16" i="24"/>
  <c r="I25" i="6" l="1"/>
  <c r="G25" i="6"/>
  <c r="F25" i="6"/>
  <c r="D25" i="6"/>
  <c r="G26" i="8"/>
  <c r="D26" i="8"/>
  <c r="I26" i="8"/>
  <c r="F26" i="8"/>
  <c r="I25" i="10"/>
  <c r="G25" i="10"/>
  <c r="F25" i="10"/>
  <c r="D25" i="10"/>
  <c r="I25" i="12"/>
  <c r="G25" i="12"/>
  <c r="F25" i="12"/>
  <c r="D25" i="12"/>
  <c r="J21" i="14"/>
  <c r="I21" i="14"/>
  <c r="G21" i="14"/>
  <c r="F21" i="14"/>
  <c r="D21" i="14"/>
  <c r="I24" i="16"/>
  <c r="G24" i="16"/>
  <c r="F24" i="16"/>
  <c r="D24" i="16"/>
  <c r="I22" i="18"/>
  <c r="G22" i="18"/>
  <c r="F22" i="18"/>
  <c r="D22" i="18"/>
  <c r="I23" i="20"/>
  <c r="D23" i="20"/>
  <c r="G23" i="20"/>
  <c r="F23" i="20"/>
  <c r="I22" i="22"/>
  <c r="G22" i="22"/>
  <c r="F22" i="22"/>
  <c r="D22" i="22"/>
  <c r="I25" i="24"/>
  <c r="G25" i="24"/>
  <c r="F25" i="24"/>
  <c r="D25" i="24"/>
  <c r="I30" i="23"/>
  <c r="G30" i="23"/>
  <c r="F30" i="23"/>
  <c r="D30" i="23"/>
  <c r="I28" i="21"/>
  <c r="G28" i="21"/>
  <c r="F28" i="21"/>
  <c r="D28" i="21"/>
  <c r="J29" i="19"/>
  <c r="I29" i="19"/>
  <c r="G29" i="19"/>
  <c r="F29" i="19"/>
  <c r="D29" i="19"/>
  <c r="I28" i="17"/>
  <c r="G28" i="17"/>
  <c r="F28" i="17"/>
  <c r="D28" i="17"/>
  <c r="I32" i="15"/>
  <c r="F32" i="15"/>
  <c r="G32" i="15"/>
  <c r="D32" i="15"/>
  <c r="I27" i="13"/>
  <c r="F27" i="13"/>
  <c r="G27" i="13"/>
  <c r="D27" i="13"/>
  <c r="I29" i="11"/>
  <c r="F29" i="11"/>
  <c r="G29" i="11"/>
  <c r="D29" i="11"/>
  <c r="J30" i="9"/>
  <c r="I30" i="9"/>
  <c r="F30" i="9"/>
  <c r="G30" i="9"/>
  <c r="D30" i="9"/>
  <c r="I30" i="7"/>
  <c r="L30" i="7"/>
  <c r="J30" i="7"/>
  <c r="F30" i="7"/>
  <c r="G30" i="7"/>
  <c r="D30" i="7"/>
  <c r="L31" i="26"/>
  <c r="I31" i="26"/>
  <c r="F31" i="26"/>
  <c r="M31" i="26"/>
  <c r="J31" i="26"/>
  <c r="G31" i="26"/>
  <c r="D31" i="26"/>
  <c r="W26" i="5"/>
  <c r="V26" i="5"/>
  <c r="S29" i="5"/>
  <c r="P29" i="5"/>
  <c r="M29" i="5"/>
  <c r="J29" i="5"/>
  <c r="G29" i="5"/>
  <c r="D29" i="5"/>
  <c r="V10" i="26"/>
  <c r="W27" i="23"/>
  <c r="V27" i="23"/>
  <c r="W23" i="23"/>
  <c r="W25" i="21"/>
  <c r="V25" i="21"/>
  <c r="W21" i="21"/>
  <c r="V21" i="21"/>
  <c r="W26" i="19"/>
  <c r="V26" i="19"/>
  <c r="W22" i="19"/>
  <c r="V22" i="19"/>
  <c r="W10" i="19"/>
  <c r="V10" i="19"/>
  <c r="W25" i="17"/>
  <c r="W21" i="17"/>
  <c r="V21" i="17"/>
  <c r="W29" i="15"/>
  <c r="V29" i="15"/>
  <c r="W25" i="15"/>
  <c r="V25" i="15"/>
  <c r="W24" i="13"/>
  <c r="V24" i="13"/>
  <c r="W20" i="13"/>
  <c r="V20" i="13"/>
  <c r="W26" i="11"/>
  <c r="V26" i="11"/>
  <c r="W22" i="11"/>
  <c r="V22" i="11"/>
  <c r="W27" i="9"/>
  <c r="V27" i="9"/>
  <c r="W23" i="9"/>
  <c r="V23" i="9"/>
  <c r="W27" i="7"/>
  <c r="V27" i="7"/>
  <c r="W23" i="7"/>
  <c r="V23" i="7"/>
  <c r="W12" i="7"/>
  <c r="W28" i="26"/>
  <c r="V28" i="26"/>
  <c r="W24" i="26"/>
  <c r="V24" i="26"/>
  <c r="V11" i="26"/>
  <c r="W22" i="5"/>
  <c r="V22" i="5"/>
  <c r="V23" i="23"/>
  <c r="Q8" i="24"/>
  <c r="P8" i="24"/>
  <c r="Q11" i="8"/>
  <c r="P11" i="8"/>
  <c r="W13" i="7"/>
  <c r="V13" i="7"/>
  <c r="W11" i="26"/>
  <c r="V25" i="17"/>
  <c r="W12" i="23"/>
  <c r="W6" i="23"/>
  <c r="V6" i="23"/>
  <c r="W6" i="21"/>
  <c r="V6" i="21"/>
  <c r="W6" i="19"/>
  <c r="V6" i="19"/>
  <c r="W6" i="17"/>
  <c r="V6" i="17"/>
  <c r="W6" i="15"/>
  <c r="V6" i="15"/>
  <c r="W6" i="13"/>
  <c r="V6" i="13"/>
  <c r="W6" i="11"/>
  <c r="V6" i="11"/>
  <c r="W6" i="9"/>
  <c r="V6" i="9"/>
  <c r="W13" i="26"/>
  <c r="V13" i="26"/>
  <c r="W14" i="26"/>
  <c r="U31" i="26"/>
  <c r="S31" i="26"/>
  <c r="R31" i="26"/>
  <c r="P31" i="26"/>
  <c r="O31" i="26"/>
  <c r="W29" i="26"/>
  <c r="V29" i="26"/>
  <c r="W27" i="26"/>
  <c r="V27" i="26"/>
  <c r="W26" i="26"/>
  <c r="V26" i="26"/>
  <c r="W25" i="26"/>
  <c r="V25" i="26"/>
  <c r="W23" i="26"/>
  <c r="V23" i="26"/>
  <c r="W22" i="26"/>
  <c r="V22" i="26"/>
  <c r="W21" i="26"/>
  <c r="V21" i="26"/>
  <c r="W20" i="26"/>
  <c r="V20" i="26"/>
  <c r="W18" i="26"/>
  <c r="V18" i="26"/>
  <c r="W17" i="26"/>
  <c r="V17" i="26"/>
  <c r="W16" i="26"/>
  <c r="V16" i="26"/>
  <c r="W15" i="26"/>
  <c r="V15" i="26"/>
  <c r="V14" i="26"/>
  <c r="W12" i="26"/>
  <c r="V12" i="26"/>
  <c r="W10" i="26"/>
  <c r="W9" i="26"/>
  <c r="V9" i="26"/>
  <c r="W8" i="26"/>
  <c r="V8" i="26"/>
  <c r="W7" i="26"/>
  <c r="V7" i="26"/>
  <c r="W6" i="26"/>
  <c r="V6" i="26"/>
  <c r="W5" i="26"/>
  <c r="V5" i="26"/>
  <c r="W6" i="7"/>
  <c r="V6" i="7"/>
  <c r="W6" i="5"/>
  <c r="V6" i="5"/>
  <c r="O25" i="24"/>
  <c r="M25" i="24"/>
  <c r="L25" i="24"/>
  <c r="J25" i="24"/>
  <c r="Q15" i="24"/>
  <c r="U30" i="23"/>
  <c r="S30" i="23"/>
  <c r="R30" i="23"/>
  <c r="P30" i="23"/>
  <c r="O30" i="23"/>
  <c r="M30" i="23"/>
  <c r="L30" i="23"/>
  <c r="J30" i="23"/>
  <c r="W17" i="23"/>
  <c r="V17" i="23"/>
  <c r="O22" i="18"/>
  <c r="M22" i="18"/>
  <c r="L22" i="18"/>
  <c r="J22" i="18"/>
  <c r="U28" i="17"/>
  <c r="S28" i="17"/>
  <c r="R28" i="17"/>
  <c r="P28" i="17"/>
  <c r="O28" i="17"/>
  <c r="M28" i="17"/>
  <c r="L28" i="17"/>
  <c r="J28" i="17"/>
  <c r="O24" i="16"/>
  <c r="M24" i="16"/>
  <c r="L24" i="16"/>
  <c r="J24" i="16"/>
  <c r="U32" i="15"/>
  <c r="S32" i="15"/>
  <c r="R32" i="15"/>
  <c r="P32" i="15"/>
  <c r="O32" i="15"/>
  <c r="M32" i="15"/>
  <c r="L32" i="15"/>
  <c r="J32" i="15"/>
  <c r="O21" i="14"/>
  <c r="M21" i="14"/>
  <c r="L21" i="14"/>
  <c r="O22" i="22"/>
  <c r="M22" i="22"/>
  <c r="L22" i="22"/>
  <c r="J22" i="22"/>
  <c r="Q14" i="22"/>
  <c r="U28" i="21"/>
  <c r="S28" i="21"/>
  <c r="R28" i="21"/>
  <c r="P28" i="21"/>
  <c r="O28" i="21"/>
  <c r="M28" i="21"/>
  <c r="L28" i="21"/>
  <c r="J28" i="21"/>
  <c r="O23" i="20"/>
  <c r="M23" i="20"/>
  <c r="L23" i="20"/>
  <c r="J23" i="20"/>
  <c r="U29" i="19"/>
  <c r="S29" i="19"/>
  <c r="R29" i="19"/>
  <c r="P29" i="19"/>
  <c r="O29" i="19"/>
  <c r="M29" i="19"/>
  <c r="L29" i="19"/>
  <c r="V24" i="17"/>
  <c r="V23" i="17"/>
  <c r="V22" i="17"/>
  <c r="V20" i="17"/>
  <c r="V19" i="17"/>
  <c r="V18" i="17"/>
  <c r="V17" i="17"/>
  <c r="V16" i="17"/>
  <c r="Q16" i="16"/>
  <c r="W20" i="15"/>
  <c r="W19" i="15"/>
  <c r="V20" i="15"/>
  <c r="V19" i="15"/>
  <c r="V15" i="13"/>
  <c r="U27" i="13"/>
  <c r="S27" i="13"/>
  <c r="R27" i="13"/>
  <c r="P27" i="13"/>
  <c r="O27" i="13"/>
  <c r="M27" i="13"/>
  <c r="L27" i="13"/>
  <c r="J27" i="13"/>
  <c r="O25" i="12"/>
  <c r="M25" i="12"/>
  <c r="L25" i="12"/>
  <c r="J25" i="12"/>
  <c r="U29" i="11"/>
  <c r="S29" i="11"/>
  <c r="R29" i="11"/>
  <c r="P29" i="11"/>
  <c r="O29" i="11"/>
  <c r="M29" i="11"/>
  <c r="L29" i="11"/>
  <c r="J29" i="11"/>
  <c r="Q16" i="10"/>
  <c r="O25" i="10"/>
  <c r="M25" i="10"/>
  <c r="L25" i="10"/>
  <c r="J25" i="10"/>
  <c r="U30" i="9"/>
  <c r="S30" i="9"/>
  <c r="R30" i="9"/>
  <c r="P30" i="9"/>
  <c r="O30" i="9"/>
  <c r="M30" i="9"/>
  <c r="L30" i="9"/>
  <c r="U30" i="7"/>
  <c r="R30" i="7"/>
  <c r="O30" i="7"/>
  <c r="S30" i="7"/>
  <c r="P30" i="7"/>
  <c r="M30" i="7"/>
  <c r="Q10" i="20"/>
  <c r="P10" i="20"/>
  <c r="W11" i="19"/>
  <c r="V11" i="19"/>
  <c r="P14" i="22"/>
  <c r="P14" i="18"/>
  <c r="Q14" i="18"/>
  <c r="P16" i="16"/>
  <c r="P15" i="24"/>
  <c r="Q12" i="14"/>
  <c r="P12" i="14"/>
  <c r="P16" i="12"/>
  <c r="P16" i="10"/>
  <c r="Q15" i="6"/>
  <c r="P15" i="6"/>
  <c r="O26" i="8"/>
  <c r="M26" i="8"/>
  <c r="L26" i="8"/>
  <c r="J26" i="8"/>
  <c r="O25" i="6"/>
  <c r="M25" i="6"/>
  <c r="L25" i="6"/>
  <c r="J25" i="6"/>
  <c r="U29" i="5"/>
  <c r="R29" i="5"/>
  <c r="O29" i="5"/>
  <c r="L29" i="5"/>
  <c r="I29" i="5"/>
  <c r="F29" i="5"/>
  <c r="P22" i="16"/>
  <c r="Q22" i="16"/>
  <c r="P13" i="22"/>
  <c r="Q13" i="22"/>
  <c r="V5" i="5"/>
  <c r="W5" i="5"/>
  <c r="V7" i="5"/>
  <c r="W7" i="5"/>
  <c r="V8" i="5"/>
  <c r="W8" i="5"/>
  <c r="V9" i="5"/>
  <c r="W9" i="5"/>
  <c r="V10" i="5"/>
  <c r="W10" i="5"/>
  <c r="V11" i="5"/>
  <c r="W11" i="5"/>
  <c r="V12" i="5"/>
  <c r="W12" i="5"/>
  <c r="V13" i="5"/>
  <c r="W13" i="5"/>
  <c r="V14" i="5"/>
  <c r="W14" i="5"/>
  <c r="V15" i="5"/>
  <c r="W15" i="5"/>
  <c r="V19" i="5"/>
  <c r="W19" i="5"/>
  <c r="V20" i="5"/>
  <c r="W20" i="5"/>
  <c r="V21" i="5"/>
  <c r="W21" i="5"/>
  <c r="V23" i="5"/>
  <c r="W23" i="5"/>
  <c r="V24" i="5"/>
  <c r="W24" i="5"/>
  <c r="V25" i="5"/>
  <c r="W25" i="5"/>
  <c r="V27" i="5"/>
  <c r="W27" i="5"/>
  <c r="P5" i="6"/>
  <c r="Q5" i="6"/>
  <c r="P6" i="6"/>
  <c r="Q6" i="6"/>
  <c r="P7" i="6"/>
  <c r="Q7" i="6"/>
  <c r="P8" i="6"/>
  <c r="Q8" i="6"/>
  <c r="P9" i="6"/>
  <c r="Q9" i="6"/>
  <c r="P10" i="6"/>
  <c r="Q10" i="6"/>
  <c r="P11" i="6"/>
  <c r="Q11" i="6"/>
  <c r="P12" i="6"/>
  <c r="Q12" i="6"/>
  <c r="P13" i="6"/>
  <c r="Q13" i="6"/>
  <c r="P14" i="6"/>
  <c r="Q14" i="6"/>
  <c r="P19" i="6"/>
  <c r="Q19" i="6"/>
  <c r="P20" i="6"/>
  <c r="Q20" i="6"/>
  <c r="P21" i="6"/>
  <c r="Q21" i="6"/>
  <c r="P22" i="6"/>
  <c r="Q22" i="6"/>
  <c r="P23" i="6"/>
  <c r="Q23" i="6"/>
  <c r="P27" i="6" s="1"/>
  <c r="V5" i="7"/>
  <c r="W5" i="7"/>
  <c r="V7" i="7"/>
  <c r="W7" i="7"/>
  <c r="V8" i="7"/>
  <c r="W8" i="7"/>
  <c r="V9" i="7"/>
  <c r="W9" i="7"/>
  <c r="V10" i="7"/>
  <c r="W10" i="7"/>
  <c r="V11" i="7"/>
  <c r="W11" i="7"/>
  <c r="V12" i="7"/>
  <c r="V14" i="7"/>
  <c r="W14" i="7"/>
  <c r="V15" i="7"/>
  <c r="W15" i="7"/>
  <c r="V16" i="7"/>
  <c r="W16" i="7"/>
  <c r="V17" i="7"/>
  <c r="W17" i="7"/>
  <c r="V19" i="7"/>
  <c r="W19" i="7"/>
  <c r="V20" i="7"/>
  <c r="W20" i="7"/>
  <c r="V21" i="7"/>
  <c r="W21" i="7"/>
  <c r="V22" i="7"/>
  <c r="W22" i="7"/>
  <c r="V24" i="7"/>
  <c r="W24" i="7"/>
  <c r="V25" i="7"/>
  <c r="W25" i="7"/>
  <c r="V26" i="7"/>
  <c r="W26" i="7"/>
  <c r="V28" i="7"/>
  <c r="W28" i="7"/>
  <c r="P5" i="8"/>
  <c r="Q5" i="8"/>
  <c r="P6" i="8"/>
  <c r="Q6" i="8"/>
  <c r="P7" i="8"/>
  <c r="Q7" i="8"/>
  <c r="P8" i="8"/>
  <c r="Q8" i="8"/>
  <c r="P9" i="8"/>
  <c r="Q9" i="8"/>
  <c r="P10" i="8"/>
  <c r="Q10" i="8"/>
  <c r="P12" i="8"/>
  <c r="Q12" i="8"/>
  <c r="P13" i="8"/>
  <c r="Q13" i="8"/>
  <c r="P14" i="8"/>
  <c r="Q14" i="8"/>
  <c r="P15" i="8"/>
  <c r="Q15" i="8"/>
  <c r="P16" i="8"/>
  <c r="Q16" i="8"/>
  <c r="P21" i="8"/>
  <c r="Q21" i="8"/>
  <c r="P22" i="8"/>
  <c r="Q22" i="8"/>
  <c r="P23" i="8"/>
  <c r="Q23" i="8"/>
  <c r="P24" i="8"/>
  <c r="Q24" i="8"/>
  <c r="P28" i="8" s="1"/>
  <c r="V5" i="9"/>
  <c r="W5" i="9"/>
  <c r="V7" i="9"/>
  <c r="W7" i="9"/>
  <c r="V8" i="9"/>
  <c r="W8" i="9"/>
  <c r="V9" i="9"/>
  <c r="W9" i="9"/>
  <c r="V10" i="9"/>
  <c r="W10" i="9"/>
  <c r="V12" i="9"/>
  <c r="W12" i="9"/>
  <c r="V13" i="9"/>
  <c r="W13" i="9"/>
  <c r="V14" i="9"/>
  <c r="W14" i="9"/>
  <c r="V15" i="9"/>
  <c r="W15" i="9"/>
  <c r="V16" i="9"/>
  <c r="W16" i="9"/>
  <c r="V17" i="9"/>
  <c r="W17" i="9"/>
  <c r="V19" i="9"/>
  <c r="W19" i="9"/>
  <c r="V20" i="9"/>
  <c r="W20" i="9"/>
  <c r="V21" i="9"/>
  <c r="W21" i="9"/>
  <c r="V22" i="9"/>
  <c r="W22" i="9"/>
  <c r="V24" i="9"/>
  <c r="W24" i="9"/>
  <c r="V25" i="9"/>
  <c r="W25" i="9"/>
  <c r="V26" i="9"/>
  <c r="W26" i="9"/>
  <c r="V28" i="9"/>
  <c r="W28" i="9"/>
  <c r="P5" i="10"/>
  <c r="Q5" i="10"/>
  <c r="P6" i="10"/>
  <c r="Q6" i="10"/>
  <c r="P7" i="10"/>
  <c r="Q7" i="10"/>
  <c r="P8" i="10"/>
  <c r="Q8" i="10"/>
  <c r="P9" i="10"/>
  <c r="Q9" i="10"/>
  <c r="P10" i="10"/>
  <c r="Q10" i="10"/>
  <c r="P11" i="10"/>
  <c r="Q11" i="10"/>
  <c r="P13" i="10"/>
  <c r="Q13" i="10"/>
  <c r="P14" i="10"/>
  <c r="Q14" i="10"/>
  <c r="P15" i="10"/>
  <c r="Q15" i="10"/>
  <c r="P20" i="10"/>
  <c r="Q20" i="10"/>
  <c r="P21" i="10"/>
  <c r="Q21" i="10"/>
  <c r="P22" i="10"/>
  <c r="Q22" i="10"/>
  <c r="P23" i="10"/>
  <c r="Q23" i="10"/>
  <c r="V5" i="11"/>
  <c r="W5" i="11"/>
  <c r="V7" i="11"/>
  <c r="W7" i="11"/>
  <c r="V8" i="11"/>
  <c r="W8" i="11"/>
  <c r="V9" i="11"/>
  <c r="W9" i="11"/>
  <c r="V10" i="11"/>
  <c r="W10" i="11"/>
  <c r="V11" i="11"/>
  <c r="W11" i="11"/>
  <c r="V12" i="11"/>
  <c r="W12" i="11"/>
  <c r="V13" i="11"/>
  <c r="W13" i="11"/>
  <c r="V14" i="11"/>
  <c r="W14" i="11"/>
  <c r="V15" i="11"/>
  <c r="W15" i="11"/>
  <c r="V16" i="11"/>
  <c r="W16" i="11"/>
  <c r="V18" i="11"/>
  <c r="W18" i="11"/>
  <c r="V19" i="11"/>
  <c r="W19" i="11"/>
  <c r="V20" i="11"/>
  <c r="W20" i="11"/>
  <c r="V21" i="11"/>
  <c r="W21" i="11"/>
  <c r="V23" i="11"/>
  <c r="W23" i="11"/>
  <c r="V24" i="11"/>
  <c r="W24" i="11"/>
  <c r="V25" i="11"/>
  <c r="W25" i="11"/>
  <c r="V27" i="11"/>
  <c r="W27" i="11"/>
  <c r="P5" i="12"/>
  <c r="Q5" i="12"/>
  <c r="P6" i="12"/>
  <c r="Q6" i="12"/>
  <c r="P7" i="12"/>
  <c r="Q7" i="12"/>
  <c r="P8" i="12"/>
  <c r="Q8" i="12"/>
  <c r="P9" i="12"/>
  <c r="Q9" i="12"/>
  <c r="P10" i="12"/>
  <c r="Q10" i="12"/>
  <c r="P11" i="12"/>
  <c r="Q11" i="12"/>
  <c r="P13" i="12"/>
  <c r="Q13" i="12"/>
  <c r="P14" i="12"/>
  <c r="Q14" i="12"/>
  <c r="P15" i="12"/>
  <c r="Q15" i="12"/>
  <c r="P20" i="12"/>
  <c r="Q20" i="12"/>
  <c r="P21" i="12"/>
  <c r="Q21" i="12"/>
  <c r="P22" i="12"/>
  <c r="Q22" i="12"/>
  <c r="P23" i="12"/>
  <c r="Q23" i="12"/>
  <c r="P27" i="12" s="1"/>
  <c r="V5" i="13"/>
  <c r="W5" i="13"/>
  <c r="V7" i="13"/>
  <c r="W7" i="13"/>
  <c r="V8" i="13"/>
  <c r="W8" i="13"/>
  <c r="V9" i="13"/>
  <c r="W9" i="13"/>
  <c r="V10" i="13"/>
  <c r="W10" i="13"/>
  <c r="V11" i="13"/>
  <c r="W11" i="13"/>
  <c r="V12" i="13"/>
  <c r="W12" i="13"/>
  <c r="V13" i="13"/>
  <c r="W13" i="13"/>
  <c r="V14" i="13"/>
  <c r="W14" i="13"/>
  <c r="V16" i="13"/>
  <c r="W16" i="13"/>
  <c r="V17" i="13"/>
  <c r="W17" i="13"/>
  <c r="V18" i="13"/>
  <c r="W18" i="13"/>
  <c r="V19" i="13"/>
  <c r="W19" i="13"/>
  <c r="V21" i="13"/>
  <c r="W21" i="13"/>
  <c r="V22" i="13"/>
  <c r="W22" i="13"/>
  <c r="V23" i="13"/>
  <c r="W23" i="13"/>
  <c r="V25" i="13"/>
  <c r="W25" i="13"/>
  <c r="P5" i="14"/>
  <c r="Q5" i="14"/>
  <c r="P6" i="14"/>
  <c r="Q6" i="14"/>
  <c r="P7" i="14"/>
  <c r="Q7" i="14"/>
  <c r="P8" i="14"/>
  <c r="Q8" i="14"/>
  <c r="P9" i="14"/>
  <c r="Q9" i="14"/>
  <c r="P10" i="14"/>
  <c r="Q10" i="14"/>
  <c r="P11" i="14"/>
  <c r="Q11" i="14"/>
  <c r="P16" i="14"/>
  <c r="Q16" i="14"/>
  <c r="P17" i="14"/>
  <c r="Q17" i="14"/>
  <c r="P18" i="14"/>
  <c r="Q18" i="14"/>
  <c r="P19" i="14"/>
  <c r="Q19" i="14"/>
  <c r="V5" i="15"/>
  <c r="W5" i="15"/>
  <c r="V7" i="15"/>
  <c r="W7" i="15"/>
  <c r="V8" i="15"/>
  <c r="W8" i="15"/>
  <c r="V9" i="15"/>
  <c r="W9" i="15"/>
  <c r="V10" i="15"/>
  <c r="W10" i="15"/>
  <c r="V11" i="15"/>
  <c r="W11" i="15"/>
  <c r="V12" i="15"/>
  <c r="W12" i="15"/>
  <c r="V13" i="15"/>
  <c r="W13" i="15"/>
  <c r="V14" i="15"/>
  <c r="W14" i="15"/>
  <c r="V16" i="15"/>
  <c r="W16" i="15"/>
  <c r="V17" i="15"/>
  <c r="W17" i="15"/>
  <c r="V18" i="15"/>
  <c r="W18" i="15"/>
  <c r="V21" i="15"/>
  <c r="W21" i="15"/>
  <c r="V22" i="15"/>
  <c r="W22" i="15"/>
  <c r="V23" i="15"/>
  <c r="W23" i="15"/>
  <c r="V24" i="15"/>
  <c r="W24" i="15"/>
  <c r="V26" i="15"/>
  <c r="W26" i="15"/>
  <c r="V27" i="15"/>
  <c r="W27" i="15"/>
  <c r="V28" i="15"/>
  <c r="W28" i="15"/>
  <c r="V30" i="15"/>
  <c r="W30" i="15"/>
  <c r="P5" i="16"/>
  <c r="Q5" i="16"/>
  <c r="P6" i="16"/>
  <c r="Q6" i="16"/>
  <c r="P7" i="16"/>
  <c r="Q7" i="16"/>
  <c r="P8" i="16"/>
  <c r="Q8" i="16"/>
  <c r="P9" i="16"/>
  <c r="Q9" i="16"/>
  <c r="P10" i="16"/>
  <c r="Q10" i="16"/>
  <c r="P11" i="16"/>
  <c r="Q11" i="16"/>
  <c r="P12" i="16"/>
  <c r="Q12" i="16"/>
  <c r="P13" i="16"/>
  <c r="Q13" i="16"/>
  <c r="P14" i="16"/>
  <c r="Q14" i="16"/>
  <c r="P15" i="16"/>
  <c r="Q15" i="16"/>
  <c r="P20" i="16"/>
  <c r="Q20" i="16"/>
  <c r="P21" i="16"/>
  <c r="Q21" i="16"/>
  <c r="V5" i="17"/>
  <c r="W5" i="17"/>
  <c r="V7" i="17"/>
  <c r="W7" i="17"/>
  <c r="V8" i="17"/>
  <c r="W8" i="17"/>
  <c r="V9" i="17"/>
  <c r="W9" i="17"/>
  <c r="V10" i="17"/>
  <c r="W10" i="17"/>
  <c r="V11" i="17"/>
  <c r="W11" i="17"/>
  <c r="V12" i="17"/>
  <c r="W12" i="17"/>
  <c r="V13" i="17"/>
  <c r="W13" i="17"/>
  <c r="V14" i="17"/>
  <c r="W14" i="17"/>
  <c r="V15" i="17"/>
  <c r="W15" i="17"/>
  <c r="W16" i="17"/>
  <c r="W17" i="17"/>
  <c r="W18" i="17"/>
  <c r="W19" i="17"/>
  <c r="W20" i="17"/>
  <c r="W22" i="17"/>
  <c r="W23" i="17"/>
  <c r="W24" i="17"/>
  <c r="W26" i="17"/>
  <c r="P5" i="18"/>
  <c r="Q5" i="18"/>
  <c r="P6" i="18"/>
  <c r="Q6" i="18"/>
  <c r="P7" i="18"/>
  <c r="Q7" i="18"/>
  <c r="P8" i="18"/>
  <c r="Q8" i="18"/>
  <c r="P9" i="18"/>
  <c r="Q9" i="18"/>
  <c r="P10" i="18"/>
  <c r="Q10" i="18"/>
  <c r="P11" i="18"/>
  <c r="Q11" i="18"/>
  <c r="P12" i="18"/>
  <c r="Q12" i="18"/>
  <c r="P13" i="18"/>
  <c r="Q13" i="18"/>
  <c r="P18" i="18"/>
  <c r="Q18" i="18"/>
  <c r="P19" i="18"/>
  <c r="Q19" i="18"/>
  <c r="P20" i="18"/>
  <c r="Q20" i="18"/>
  <c r="V5" i="19"/>
  <c r="W5" i="19"/>
  <c r="V7" i="19"/>
  <c r="W7" i="19"/>
  <c r="V8" i="19"/>
  <c r="W8" i="19"/>
  <c r="V9" i="19"/>
  <c r="W9" i="19"/>
  <c r="V12" i="19"/>
  <c r="W12" i="19"/>
  <c r="V13" i="19"/>
  <c r="W13" i="19"/>
  <c r="V14" i="19"/>
  <c r="W14" i="19"/>
  <c r="V15" i="19"/>
  <c r="W15" i="19"/>
  <c r="V16" i="19"/>
  <c r="W16" i="19"/>
  <c r="V17" i="19"/>
  <c r="W17" i="19"/>
  <c r="V18" i="19"/>
  <c r="W18" i="19"/>
  <c r="V19" i="19"/>
  <c r="W19" i="19"/>
  <c r="V20" i="19"/>
  <c r="W20" i="19"/>
  <c r="V21" i="19"/>
  <c r="W21" i="19"/>
  <c r="V23" i="19"/>
  <c r="W23" i="19"/>
  <c r="V24" i="19"/>
  <c r="W24" i="19"/>
  <c r="V25" i="19"/>
  <c r="W25" i="19"/>
  <c r="V27" i="19"/>
  <c r="W27" i="19"/>
  <c r="P5" i="20"/>
  <c r="Q5" i="20"/>
  <c r="P6" i="20"/>
  <c r="Q6" i="20"/>
  <c r="P7" i="20"/>
  <c r="Q7" i="20"/>
  <c r="P8" i="20"/>
  <c r="Q8" i="20"/>
  <c r="P9" i="20"/>
  <c r="Q9" i="20"/>
  <c r="P11" i="20"/>
  <c r="Q11" i="20"/>
  <c r="P12" i="20"/>
  <c r="Q12" i="20"/>
  <c r="P13" i="20"/>
  <c r="Q13" i="20"/>
  <c r="P14" i="20"/>
  <c r="Q14" i="20"/>
  <c r="P15" i="20"/>
  <c r="Q15" i="20"/>
  <c r="P19" i="20"/>
  <c r="Q19" i="20"/>
  <c r="P20" i="20"/>
  <c r="Q20" i="20"/>
  <c r="P21" i="20"/>
  <c r="Q21" i="20"/>
  <c r="V5" i="21"/>
  <c r="W5" i="21"/>
  <c r="V7" i="21"/>
  <c r="W7" i="21"/>
  <c r="V8" i="21"/>
  <c r="W8" i="21"/>
  <c r="V9" i="21"/>
  <c r="W9" i="21"/>
  <c r="V10" i="21"/>
  <c r="W10" i="21"/>
  <c r="V11" i="21"/>
  <c r="W11" i="21"/>
  <c r="V12" i="21"/>
  <c r="W12" i="21"/>
  <c r="V13" i="21"/>
  <c r="W13" i="21"/>
  <c r="V14" i="21"/>
  <c r="W14" i="21"/>
  <c r="V15" i="21"/>
  <c r="W15" i="21"/>
  <c r="V16" i="21"/>
  <c r="W16" i="21"/>
  <c r="V17" i="21"/>
  <c r="W17" i="21"/>
  <c r="V18" i="21"/>
  <c r="W18" i="21"/>
  <c r="V19" i="21"/>
  <c r="W19" i="21"/>
  <c r="V20" i="21"/>
  <c r="W20" i="21"/>
  <c r="V22" i="21"/>
  <c r="W22" i="21"/>
  <c r="V23" i="21"/>
  <c r="W23" i="21"/>
  <c r="V24" i="21"/>
  <c r="W24" i="21"/>
  <c r="V26" i="21"/>
  <c r="W26" i="21"/>
  <c r="P5" i="22"/>
  <c r="Q5" i="22"/>
  <c r="P6" i="22"/>
  <c r="Q6" i="22"/>
  <c r="P7" i="22"/>
  <c r="Q7" i="22"/>
  <c r="P8" i="22"/>
  <c r="Q8" i="22"/>
  <c r="P9" i="22"/>
  <c r="Q9" i="22"/>
  <c r="P10" i="22"/>
  <c r="Q10" i="22"/>
  <c r="P11" i="22"/>
  <c r="Q11" i="22"/>
  <c r="P12" i="22"/>
  <c r="Q12" i="22"/>
  <c r="P18" i="22"/>
  <c r="Q18" i="22"/>
  <c r="P19" i="22"/>
  <c r="Q19" i="22"/>
  <c r="P20" i="22"/>
  <c r="Q20" i="22"/>
  <c r="P24" i="22" s="1"/>
  <c r="V5" i="23"/>
  <c r="W5" i="23"/>
  <c r="V7" i="23"/>
  <c r="W7" i="23"/>
  <c r="V8" i="23"/>
  <c r="W8" i="23"/>
  <c r="V9" i="23"/>
  <c r="W9" i="23"/>
  <c r="V10" i="23"/>
  <c r="W10" i="23"/>
  <c r="V11" i="23"/>
  <c r="W11" i="23"/>
  <c r="V12" i="23"/>
  <c r="V13" i="23"/>
  <c r="W13" i="23"/>
  <c r="V14" i="23"/>
  <c r="W14" i="23"/>
  <c r="V15" i="23"/>
  <c r="W15" i="23"/>
  <c r="V16" i="23"/>
  <c r="W16" i="23"/>
  <c r="V19" i="23"/>
  <c r="W19" i="23"/>
  <c r="V20" i="23"/>
  <c r="W20" i="23"/>
  <c r="V21" i="23"/>
  <c r="W21" i="23"/>
  <c r="V22" i="23"/>
  <c r="W22" i="23"/>
  <c r="V24" i="23"/>
  <c r="W24" i="23"/>
  <c r="V25" i="23"/>
  <c r="W25" i="23"/>
  <c r="V26" i="23"/>
  <c r="W26" i="23"/>
  <c r="V28" i="23"/>
  <c r="W28" i="23"/>
  <c r="P5" i="24"/>
  <c r="Q5" i="24"/>
  <c r="P6" i="24"/>
  <c r="Q6" i="24"/>
  <c r="P7" i="24"/>
  <c r="Q7" i="24"/>
  <c r="P9" i="24"/>
  <c r="Q9" i="24"/>
  <c r="P10" i="24"/>
  <c r="Q10" i="24"/>
  <c r="P11" i="24"/>
  <c r="Q11" i="24"/>
  <c r="P12" i="24"/>
  <c r="Q12" i="24"/>
  <c r="P13" i="24"/>
  <c r="Q13" i="24"/>
  <c r="P14" i="24"/>
  <c r="Q14" i="24"/>
  <c r="P19" i="24"/>
  <c r="Q19" i="24"/>
  <c r="P20" i="24"/>
  <c r="Q20" i="24"/>
  <c r="P21" i="24"/>
  <c r="Q21" i="24"/>
  <c r="P22" i="24"/>
  <c r="Q22" i="24"/>
  <c r="P23" i="24"/>
  <c r="Q23" i="24"/>
  <c r="P23" i="14" l="1"/>
  <c r="V31" i="11"/>
  <c r="V31" i="5"/>
  <c r="V32" i="23"/>
  <c r="V29" i="13"/>
  <c r="V32" i="9"/>
  <c r="V32" i="7"/>
  <c r="P26" i="16"/>
  <c r="V31" i="19"/>
  <c r="P24" i="18"/>
  <c r="V33" i="26"/>
  <c r="V34" i="15"/>
  <c r="P27" i="24"/>
  <c r="V30" i="17"/>
  <c r="P27" i="10"/>
  <c r="V30" i="21"/>
  <c r="P25" i="20"/>
  <c r="P28" i="13"/>
  <c r="W30" i="9"/>
  <c r="W31" i="9" s="1"/>
  <c r="J26" i="12"/>
  <c r="G30" i="11"/>
  <c r="M30" i="11"/>
  <c r="S30" i="11"/>
  <c r="S28" i="13"/>
  <c r="P29" i="21"/>
  <c r="J30" i="11"/>
  <c r="D30" i="11"/>
  <c r="D28" i="13"/>
  <c r="D33" i="15"/>
  <c r="G24" i="20"/>
  <c r="W27" i="13"/>
  <c r="W28" i="13" s="1"/>
  <c r="P30" i="11"/>
  <c r="W30" i="7"/>
  <c r="W31" i="7" s="1"/>
  <c r="W28" i="21"/>
  <c r="W29" i="21" s="1"/>
  <c r="P31" i="9"/>
  <c r="D29" i="21"/>
  <c r="M31" i="23"/>
  <c r="S30" i="5"/>
  <c r="J30" i="5"/>
  <c r="D30" i="5"/>
  <c r="J26" i="6"/>
  <c r="M22" i="14"/>
  <c r="Q21" i="14"/>
  <c r="Q22" i="14" s="1"/>
  <c r="G22" i="14"/>
  <c r="Q25" i="12"/>
  <c r="Q26" i="12" s="1"/>
  <c r="J23" i="22"/>
  <c r="M23" i="22"/>
  <c r="G23" i="22"/>
  <c r="M23" i="18"/>
  <c r="J23" i="18"/>
  <c r="G23" i="18"/>
  <c r="D23" i="18"/>
  <c r="Q24" i="16"/>
  <c r="Q25" i="16" s="1"/>
  <c r="M25" i="16"/>
  <c r="G25" i="16"/>
  <c r="D25" i="16"/>
  <c r="M26" i="10"/>
  <c r="Q26" i="8"/>
  <c r="Q27" i="8" s="1"/>
  <c r="J27" i="8"/>
  <c r="G26" i="12"/>
  <c r="D26" i="12"/>
  <c r="J22" i="14"/>
  <c r="D22" i="14"/>
  <c r="Q25" i="24"/>
  <c r="Q26" i="24" s="1"/>
  <c r="J26" i="24"/>
  <c r="D26" i="24"/>
  <c r="D26" i="6"/>
  <c r="G26" i="6"/>
  <c r="Q25" i="6"/>
  <c r="Q26" i="6" s="1"/>
  <c r="G26" i="24"/>
  <c r="J29" i="17"/>
  <c r="G29" i="17"/>
  <c r="P33" i="15"/>
  <c r="M33" i="15"/>
  <c r="S33" i="15"/>
  <c r="D31" i="9"/>
  <c r="G28" i="13"/>
  <c r="J28" i="13"/>
  <c r="M28" i="13"/>
  <c r="D31" i="23"/>
  <c r="G31" i="23"/>
  <c r="S31" i="23"/>
  <c r="P30" i="5"/>
  <c r="G30" i="5"/>
  <c r="D27" i="8"/>
  <c r="M27" i="8"/>
  <c r="G26" i="10"/>
  <c r="S31" i="9"/>
  <c r="J31" i="9"/>
  <c r="G31" i="9"/>
  <c r="J33" i="15"/>
  <c r="G33" i="15"/>
  <c r="V28" i="17"/>
  <c r="D29" i="17"/>
  <c r="G29" i="21"/>
  <c r="J24" i="20"/>
  <c r="V32" i="15"/>
  <c r="J29" i="21"/>
  <c r="M29" i="21"/>
  <c r="V28" i="21"/>
  <c r="M29" i="17"/>
  <c r="P29" i="17"/>
  <c r="S29" i="17"/>
  <c r="M24" i="20"/>
  <c r="M30" i="19"/>
  <c r="S30" i="19"/>
  <c r="S29" i="21"/>
  <c r="G30" i="19"/>
  <c r="W28" i="17"/>
  <c r="W29" i="17" s="1"/>
  <c r="W32" i="15"/>
  <c r="W33" i="15" s="1"/>
  <c r="M30" i="5"/>
  <c r="G32" i="26"/>
  <c r="D24" i="20"/>
  <c r="P22" i="18"/>
  <c r="M26" i="6"/>
  <c r="M26" i="12"/>
  <c r="P30" i="19"/>
  <c r="M26" i="24"/>
  <c r="P32" i="26"/>
  <c r="D30" i="19"/>
  <c r="J30" i="19"/>
  <c r="D26" i="10"/>
  <c r="V29" i="19"/>
  <c r="W29" i="19"/>
  <c r="W30" i="19" s="1"/>
  <c r="W29" i="11"/>
  <c r="V29" i="5"/>
  <c r="M31" i="9"/>
  <c r="J25" i="16"/>
  <c r="P31" i="23"/>
  <c r="P31" i="7"/>
  <c r="S31" i="7"/>
  <c r="J32" i="26"/>
  <c r="M32" i="26"/>
  <c r="W31" i="26"/>
  <c r="W32" i="26" s="1"/>
  <c r="G31" i="7"/>
  <c r="J31" i="7"/>
  <c r="V30" i="9"/>
  <c r="D32" i="26"/>
  <c r="V29" i="11"/>
  <c r="V27" i="13"/>
  <c r="V30" i="23"/>
  <c r="D31" i="7"/>
  <c r="M31" i="7"/>
  <c r="V31" i="26"/>
  <c r="S32" i="26"/>
  <c r="W30" i="23"/>
  <c r="W31" i="23" s="1"/>
  <c r="J31" i="23"/>
  <c r="W29" i="5"/>
  <c r="W30" i="5" s="1"/>
  <c r="V30" i="7"/>
  <c r="J26" i="10"/>
  <c r="P25" i="6"/>
  <c r="D23" i="22"/>
  <c r="P22" i="22"/>
  <c r="Q22" i="22"/>
  <c r="Q23" i="22" s="1"/>
  <c r="G27" i="8"/>
  <c r="P25" i="24"/>
  <c r="Q23" i="20"/>
  <c r="Q24" i="20" s="1"/>
  <c r="P23" i="20"/>
  <c r="Q22" i="18"/>
  <c r="Q23" i="18" s="1"/>
  <c r="P24" i="16"/>
  <c r="P21" i="14"/>
  <c r="P25" i="12"/>
  <c r="P26" i="8"/>
  <c r="P25" i="10"/>
  <c r="Q25" i="10"/>
  <c r="Q26" i="10" s="1"/>
  <c r="W30" i="11" l="1"/>
  <c r="V32" i="11" s="1"/>
  <c r="P28" i="6"/>
  <c r="V31" i="21"/>
  <c r="V33" i="7"/>
  <c r="V30" i="13"/>
  <c r="P28" i="10"/>
  <c r="V31" i="17"/>
  <c r="P28" i="24"/>
  <c r="P25" i="22"/>
  <c r="P26" i="20"/>
  <c r="P25" i="18"/>
  <c r="P27" i="16"/>
  <c r="P29" i="8"/>
  <c r="P28" i="12"/>
  <c r="P24" i="14"/>
  <c r="V32" i="19"/>
  <c r="V35" i="15"/>
  <c r="V33" i="9"/>
  <c r="V33" i="23"/>
  <c r="V32" i="5"/>
  <c r="V34" i="26"/>
</calcChain>
</file>

<file path=xl/sharedStrings.xml><?xml version="1.0" encoding="utf-8"?>
<sst xmlns="http://schemas.openxmlformats.org/spreadsheetml/2006/main" count="3757" uniqueCount="175">
  <si>
    <t>Przedmiot</t>
  </si>
  <si>
    <t>Typ</t>
  </si>
  <si>
    <t>Forma
zajęć</t>
  </si>
  <si>
    <t>Rok I</t>
  </si>
  <si>
    <t>Rok II</t>
  </si>
  <si>
    <t>Rok III</t>
  </si>
  <si>
    <t>Godz.</t>
  </si>
  <si>
    <t>ECTS</t>
  </si>
  <si>
    <t>Semestr I</t>
  </si>
  <si>
    <t>Semestr II</t>
  </si>
  <si>
    <t>Semestr III</t>
  </si>
  <si>
    <t>Semestr IV</t>
  </si>
  <si>
    <t>Semestr V</t>
  </si>
  <si>
    <t>Semestr VI</t>
  </si>
  <si>
    <t>godz.</t>
  </si>
  <si>
    <t>zal.</t>
  </si>
  <si>
    <t>obowiązkowy</t>
  </si>
  <si>
    <t>W</t>
  </si>
  <si>
    <t>Kameralistyka</t>
  </si>
  <si>
    <t>obow./obieral.</t>
  </si>
  <si>
    <t>Nauka akompaniamentu z grą a'vista</t>
  </si>
  <si>
    <t>Ć</t>
  </si>
  <si>
    <t>Chór</t>
  </si>
  <si>
    <t>Praktyka estradowa</t>
  </si>
  <si>
    <t>Literatura specjalistyczna</t>
  </si>
  <si>
    <t>Analiza dzieła muzycznego</t>
  </si>
  <si>
    <t>Kształcenie słuchu</t>
  </si>
  <si>
    <t>Historia kultury</t>
  </si>
  <si>
    <t>Marketing i animacja kultury</t>
  </si>
  <si>
    <t>Prawo autorskie i prawa pokrewne</t>
  </si>
  <si>
    <t>Kurs biblioteczny</t>
  </si>
  <si>
    <t>Szkolenie BHP</t>
  </si>
  <si>
    <t>Język obcy (z egzaminem B2)</t>
  </si>
  <si>
    <t>W-F</t>
  </si>
  <si>
    <t>obieralny</t>
  </si>
  <si>
    <t>Emisja głosu</t>
  </si>
  <si>
    <t>SUMA</t>
  </si>
  <si>
    <t>ROCZNIE</t>
  </si>
  <si>
    <t>Proseminarium pracy dyplomowej</t>
  </si>
  <si>
    <t>Seminarium pracy dyplomowej</t>
  </si>
  <si>
    <t>Propedeutyka muzyki współczesnej</t>
  </si>
  <si>
    <t>Zagadnienia wykonawcze muzyki dawnej</t>
  </si>
  <si>
    <t>Budowa z zasadami strojenia instrumentów</t>
  </si>
  <si>
    <t>Język obcy (z egzaminem B2+)</t>
  </si>
  <si>
    <t>Klawesyn</t>
  </si>
  <si>
    <t>Bas cyfrowany</t>
  </si>
  <si>
    <t>Improwizacja</t>
  </si>
  <si>
    <t>Harmonia</t>
  </si>
  <si>
    <t>Technologie informacyjne</t>
  </si>
  <si>
    <t>Praktyka chorału gregoriańskiego</t>
  </si>
  <si>
    <t>Organy</t>
  </si>
  <si>
    <t>Praca z pianistą</t>
  </si>
  <si>
    <t>Praktyka w klasie akompaniamentu</t>
  </si>
  <si>
    <t>Orkiestra</t>
  </si>
  <si>
    <t>Studia orkiestrowe z grą a'vista</t>
  </si>
  <si>
    <t>Studia orkiestrowe</t>
  </si>
  <si>
    <t>Big Band</t>
  </si>
  <si>
    <t xml:space="preserve">  </t>
  </si>
  <si>
    <t>W / I</t>
  </si>
  <si>
    <t>Zestaw perkusyjny</t>
  </si>
  <si>
    <t>Harmonia z elementami improwizacji</t>
  </si>
  <si>
    <t>Studia orkiestrowe z czytaniem a'vista</t>
  </si>
  <si>
    <t>Podstawy transkry. i aranż. akordeonowej</t>
  </si>
  <si>
    <t xml:space="preserve">Praktyka estradowa </t>
  </si>
  <si>
    <t>W /I</t>
  </si>
  <si>
    <t>Big band</t>
  </si>
  <si>
    <t>Praktyka nagraniowa</t>
  </si>
  <si>
    <t>Instrumentoznawstwo z podstawami instrumentacji</t>
  </si>
  <si>
    <t>Historia muzyki jazzowej z literaturą</t>
  </si>
  <si>
    <t>Współczesne techniki kompozytorskie (I)</t>
  </si>
  <si>
    <t>Ćwiczenia rytmiczne</t>
  </si>
  <si>
    <t>Kontrapunkt (I)</t>
  </si>
  <si>
    <t>Język obcy (min. B2)</t>
  </si>
  <si>
    <t>Propedeutyka muzyki komputerowej (I)</t>
  </si>
  <si>
    <t>Studium muzyki ilustracyjnej</t>
  </si>
  <si>
    <t>Instrument główny – muzyka klasyczna</t>
  </si>
  <si>
    <t>Fortepian obowiązkowy</t>
  </si>
  <si>
    <t>Analiza standardów jazzowych</t>
  </si>
  <si>
    <t>Podstawy aranżacji</t>
  </si>
  <si>
    <t>Zespoły wokalne</t>
  </si>
  <si>
    <t>Dykcja i recytacja</t>
  </si>
  <si>
    <t>Literatura współczesnej muzyki popularnej</t>
  </si>
  <si>
    <t>Instrument główny - muzyka klasyczna</t>
  </si>
  <si>
    <t>Praca z akompaniatorem</t>
  </si>
  <si>
    <t>Orkiestra barokowa</t>
  </si>
  <si>
    <t>Zespoły renesansowe</t>
  </si>
  <si>
    <t>Literatura współcz. muzyki popularnej</t>
  </si>
  <si>
    <t>Wokalistyka jazzowa</t>
  </si>
  <si>
    <t>Kompozycja z aranżacją</t>
  </si>
  <si>
    <t>Filozofia - zagadnienia i kierunki</t>
  </si>
  <si>
    <t>Fortepian obowiązkowy/Instrument dodatkowy</t>
  </si>
  <si>
    <t>Kameralistyka - zespoły jazzowe</t>
  </si>
  <si>
    <t>Instrument główny</t>
  </si>
  <si>
    <t>Instrument podstawowy</t>
  </si>
  <si>
    <t>Ć/I</t>
  </si>
  <si>
    <t>E</t>
  </si>
  <si>
    <t>Bas cyfrowany z elementami improwizacji</t>
  </si>
  <si>
    <t>Paleografia</t>
  </si>
  <si>
    <t>Taniec historyczny</t>
  </si>
  <si>
    <t>Estetyka muzyki</t>
  </si>
  <si>
    <t>Studium pedagogiczne</t>
  </si>
  <si>
    <t>Psychologia</t>
  </si>
  <si>
    <t>Pedagogika</t>
  </si>
  <si>
    <t>Dydaktyka ogólna</t>
  </si>
  <si>
    <t>Praktyki ogólnopedagogiczne</t>
  </si>
  <si>
    <t>C</t>
  </si>
  <si>
    <t>Metodyka prowadzenia zespołów kameralnych</t>
  </si>
  <si>
    <t>Praktyka prowadzenia zespołów kameralnych</t>
  </si>
  <si>
    <t>EK</t>
  </si>
  <si>
    <t>Z</t>
  </si>
  <si>
    <t>K</t>
  </si>
  <si>
    <t>Produkcja muzyczna</t>
  </si>
  <si>
    <t>W/I</t>
  </si>
  <si>
    <t>Ć/G</t>
  </si>
  <si>
    <t>Improwizacja historyczna z elementami dyminucji</t>
  </si>
  <si>
    <t>W/G</t>
  </si>
  <si>
    <t>Czytanie partytur</t>
  </si>
  <si>
    <t>Praktyka wykonawstwa historycznego</t>
  </si>
  <si>
    <t>Historyczne traktaty muzyczne</t>
  </si>
  <si>
    <t>SP razem</t>
  </si>
  <si>
    <t>Zespół studiów orkiestrowych</t>
  </si>
  <si>
    <t xml:space="preserve">E </t>
  </si>
  <si>
    <t>Propedeutyka badań naukowych</t>
  </si>
  <si>
    <t>z</t>
  </si>
  <si>
    <t>Seminarium muzyki klasycznej i wczesnoromantycznej</t>
  </si>
  <si>
    <t>Harmonia z el. improwizacji</t>
  </si>
  <si>
    <t>Historia muzyki</t>
  </si>
  <si>
    <t>Gra liturgiczna z improwizacją</t>
  </si>
  <si>
    <t>Fortepian</t>
  </si>
  <si>
    <t>Seminarium krytyki</t>
  </si>
  <si>
    <t>Seminarium prelekcji</t>
  </si>
  <si>
    <t>Organoznawstwo</t>
  </si>
  <si>
    <t>Orkiestra dęta</t>
  </si>
  <si>
    <t>Technologia budowy stroików</t>
  </si>
  <si>
    <t>Semestr zimowy</t>
  </si>
  <si>
    <t>Semestr letni</t>
  </si>
  <si>
    <t>studia I stopnia</t>
  </si>
  <si>
    <t>W/Ć</t>
  </si>
  <si>
    <t>Praktyka metodyczno-przedmiotowa</t>
  </si>
  <si>
    <t>Metodyka nauczania przedmiotu głównego</t>
  </si>
  <si>
    <t>Praktyka kontrapuntku z fugą</t>
  </si>
  <si>
    <t>Podstawy etyki</t>
  </si>
  <si>
    <t>Kultura muzyczna XX i XX w.</t>
  </si>
  <si>
    <t xml:space="preserve">FAKULTETY - min. punktów ECTS do zrealizowanie w ciągu całych studiów: </t>
  </si>
  <si>
    <t>Orkiestra symfoniczna i orkiestra dęta</t>
  </si>
  <si>
    <t>Kontrapunkt historyczny</t>
  </si>
  <si>
    <t>Realizacja basu cyfrowanego</t>
  </si>
  <si>
    <t>FORTEPIAN I st.</t>
  </si>
  <si>
    <t>FORTEPIAN II st.</t>
  </si>
  <si>
    <t>ORGANY I st.</t>
  </si>
  <si>
    <t>ORGANY II st.</t>
  </si>
  <si>
    <t>KLAWESYN I st.</t>
  </si>
  <si>
    <t>KLAWESYN II st.</t>
  </si>
  <si>
    <t>AKORDEON I st.</t>
  </si>
  <si>
    <t>AKORDEON II st.</t>
  </si>
  <si>
    <t>LUTNIA I st.</t>
  </si>
  <si>
    <t>PERKUSJA I st.</t>
  </si>
  <si>
    <t>PERKUSJA II st.</t>
  </si>
  <si>
    <t>SAKSOFON I st.</t>
  </si>
  <si>
    <t>SAKSOFON II st.</t>
  </si>
  <si>
    <t>OBÓJ i FAGOT I st.</t>
  </si>
  <si>
    <t>KOMPOZYCJA Z ARANŻACJĄ I st.</t>
  </si>
  <si>
    <t>KOMPOZYCJA Z ARANŻACJĄ II st.</t>
  </si>
  <si>
    <t>WOKALISTYKA JAZZOWA I st.</t>
  </si>
  <si>
    <t>WOKALISTYKA JAZZOWA II st.</t>
  </si>
  <si>
    <t>FORTEPIAN JAZZOWY I st.</t>
  </si>
  <si>
    <t>FORTEPIAN JAZZOWY II st.</t>
  </si>
  <si>
    <t>INSTRUMENTY HISTORYCZNE I st. (bez lutni)</t>
  </si>
  <si>
    <t>INSTRUMENTY HISTORYCZNE II st.  (i lutnia)</t>
  </si>
  <si>
    <t>INSTRUMENTY DĘTE I st. (bez oboju i fagotu)</t>
  </si>
  <si>
    <t>INSTRUMENTY DĘTE II st. (bez saksofonu)</t>
  </si>
  <si>
    <t>INSTRUMENTY JAZZOWE I st. (bez fortepianu)</t>
  </si>
  <si>
    <t>INSTRUMENTY JAZZOWE II st. (bez fortepianu)</t>
  </si>
  <si>
    <t>Podstawy dyrygowania</t>
  </si>
  <si>
    <t>Praktyka akompaniamentu organowego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</si>
</sst>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8"/>
      <color indexed="62"/>
      <name val="Cambria"/>
      <family val="2"/>
    </font>
    <font>
      <b/>
      <sz val="12"/>
      <color indexed="63"/>
      <name val="Calibri"/>
      <family val="2"/>
    </font>
    <font>
      <sz val="12"/>
      <color indexed="62"/>
      <name val="Calibri"/>
      <family val="2"/>
    </font>
    <font>
      <i/>
      <sz val="12"/>
      <color indexed="23"/>
      <name val="Calibri"/>
      <family val="2"/>
    </font>
    <font>
      <sz val="12"/>
      <color indexed="10"/>
      <name val="Calibri"/>
      <family val="2"/>
    </font>
    <font>
      <sz val="10"/>
      <name val="Times New Roman"/>
      <family val="1"/>
      <charset val="238"/>
    </font>
    <font>
      <sz val="11"/>
      <color rgb="FFFF0000"/>
      <name val="Calibri"/>
      <family val="2"/>
    </font>
    <font>
      <sz val="18"/>
      <color theme="3"/>
      <name val="Trebuchet MS"/>
      <family val="2"/>
      <charset val="238"/>
      <scheme val="major"/>
    </font>
    <font>
      <b/>
      <sz val="15"/>
      <color theme="3"/>
      <name val="Trebuchet MS"/>
      <family val="2"/>
      <charset val="238"/>
      <scheme val="minor"/>
    </font>
    <font>
      <b/>
      <sz val="13"/>
      <color theme="3"/>
      <name val="Trebuchet MS"/>
      <family val="2"/>
      <charset val="238"/>
      <scheme val="minor"/>
    </font>
    <font>
      <b/>
      <sz val="11"/>
      <color theme="3"/>
      <name val="Trebuchet MS"/>
      <family val="2"/>
      <charset val="238"/>
      <scheme val="minor"/>
    </font>
    <font>
      <sz val="11"/>
      <color rgb="FF9C0006"/>
      <name val="Trebuchet MS"/>
      <family val="2"/>
      <charset val="238"/>
      <scheme val="minor"/>
    </font>
    <font>
      <sz val="11"/>
      <color rgb="FF3F3F76"/>
      <name val="Trebuchet MS"/>
      <family val="2"/>
      <charset val="238"/>
      <scheme val="minor"/>
    </font>
    <font>
      <b/>
      <sz val="11"/>
      <color rgb="FF3F3F3F"/>
      <name val="Trebuchet MS"/>
      <family val="2"/>
      <charset val="238"/>
      <scheme val="minor"/>
    </font>
    <font>
      <sz val="11"/>
      <color rgb="FFFA7D00"/>
      <name val="Trebuchet MS"/>
      <family val="2"/>
      <charset val="238"/>
      <scheme val="minor"/>
    </font>
    <font>
      <sz val="11"/>
      <color rgb="FFFF0000"/>
      <name val="Trebuchet MS"/>
      <family val="2"/>
      <charset val="238"/>
      <scheme val="minor"/>
    </font>
    <font>
      <i/>
      <sz val="11"/>
      <color rgb="FF7F7F7F"/>
      <name val="Trebuchet MS"/>
      <family val="2"/>
      <charset val="238"/>
      <scheme val="minor"/>
    </font>
    <font>
      <sz val="10"/>
      <color indexed="8"/>
      <name val="Times"/>
      <family val="1"/>
    </font>
    <font>
      <sz val="10"/>
      <color indexed="8"/>
      <name val="Trebuchet MS"/>
      <family val="2"/>
      <charset val="238"/>
      <scheme val="minor"/>
    </font>
    <font>
      <b/>
      <sz val="10"/>
      <name val="Trebuchet MS"/>
      <family val="2"/>
      <charset val="238"/>
      <scheme val="minor"/>
    </font>
    <font>
      <sz val="10"/>
      <name val="Trebuchet MS"/>
      <family val="2"/>
      <charset val="238"/>
      <scheme val="minor"/>
    </font>
    <font>
      <sz val="10"/>
      <color rgb="FFFF0000"/>
      <name val="Trebuchet MS"/>
      <family val="2"/>
      <charset val="238"/>
      <scheme val="minor"/>
    </font>
    <font>
      <b/>
      <sz val="10"/>
      <color indexed="8"/>
      <name val="Trebuchet MS"/>
      <family val="2"/>
      <charset val="238"/>
      <scheme val="minor"/>
    </font>
    <font>
      <b/>
      <sz val="10"/>
      <name val="Trebuchet MS"/>
      <family val="2"/>
      <charset val="238"/>
      <scheme val="minor"/>
    </font>
    <font>
      <sz val="10"/>
      <color indexed="8"/>
      <name val="Trebuchet MS"/>
      <family val="2"/>
      <charset val="238"/>
      <scheme val="minor"/>
    </font>
    <font>
      <sz val="10"/>
      <name val="Trebuchet MS"/>
      <family val="2"/>
      <charset val="238"/>
      <scheme val="minor"/>
    </font>
    <font>
      <sz val="8"/>
      <color indexed="8"/>
      <name val="Trebuchet MS"/>
      <family val="2"/>
      <charset val="238"/>
      <scheme val="minor"/>
    </font>
    <font>
      <sz val="8"/>
      <name val="Trebuchet MS"/>
      <family val="2"/>
      <charset val="238"/>
      <scheme val="minor"/>
    </font>
    <font>
      <b/>
      <sz val="8"/>
      <name val="Trebuchet MS"/>
      <family val="2"/>
      <charset val="238"/>
      <scheme val="minor"/>
    </font>
    <font>
      <b/>
      <sz val="8"/>
      <color indexed="8"/>
      <name val="Trebuchet MS"/>
      <family val="2"/>
      <charset val="238"/>
      <scheme val="minor"/>
    </font>
    <font>
      <sz val="8"/>
      <name val="Times New Roman"/>
      <family val="1"/>
      <charset val="238"/>
    </font>
    <font>
      <sz val="8"/>
      <color indexed="8"/>
      <name val="Calibri"/>
      <family val="2"/>
    </font>
    <font>
      <sz val="8"/>
      <color indexed="8"/>
      <name val="Times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41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4" fillId="11" borderId="0" applyNumberFormat="0" applyBorder="0" applyAlignment="0" applyProtection="0"/>
    <xf numFmtId="0" fontId="6" fillId="2" borderId="2" applyNumberFormat="0" applyAlignment="0" applyProtection="0"/>
    <xf numFmtId="0" fontId="8" fillId="0" borderId="0" applyNumberFormat="0" applyFill="0" applyBorder="0" applyAlignment="0" applyProtection="0"/>
    <xf numFmtId="0" fontId="7" fillId="3" borderId="1" applyNumberFormat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0" applyNumberFormat="0" applyFill="0" applyAlignment="0" applyProtection="0"/>
    <xf numFmtId="0" fontId="14" fillId="0" borderId="61" applyNumberFormat="0" applyFill="0" applyAlignment="0" applyProtection="0"/>
    <xf numFmtId="0" fontId="15" fillId="0" borderId="62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59" applyNumberFormat="0" applyAlignment="0" applyProtection="0"/>
    <xf numFmtId="0" fontId="18" fillId="18" borderId="63" applyNumberFormat="0" applyAlignment="0" applyProtection="0"/>
    <xf numFmtId="0" fontId="19" fillId="0" borderId="6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868">
    <xf numFmtId="0" fontId="0" fillId="0" borderId="0" xfId="0"/>
    <xf numFmtId="0" fontId="0" fillId="0" borderId="0" xfId="0"/>
    <xf numFmtId="0" fontId="22" fillId="0" borderId="0" xfId="0" applyFont="1"/>
    <xf numFmtId="0" fontId="0" fillId="12" borderId="0" xfId="0" applyFont="1" applyFill="1"/>
    <xf numFmtId="0" fontId="23" fillId="0" borderId="0" xfId="0" applyFont="1"/>
    <xf numFmtId="0" fontId="24" fillId="12" borderId="12" xfId="0" applyFont="1" applyFill="1" applyBorder="1" applyAlignment="1">
      <alignment horizontal="center" vertical="center"/>
    </xf>
    <xf numFmtId="0" fontId="25" fillId="12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18" xfId="3" applyNumberFormat="1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24" fillId="0" borderId="30" xfId="7" applyNumberFormat="1" applyFont="1" applyFill="1" applyBorder="1" applyAlignment="1" applyProtection="1">
      <alignment horizontal="center" vertical="center"/>
    </xf>
    <xf numFmtId="0" fontId="24" fillId="0" borderId="32" xfId="4" applyNumberFormat="1" applyFont="1" applyFill="1" applyBorder="1" applyAlignment="1" applyProtection="1">
      <alignment horizontal="center" vertical="center"/>
    </xf>
    <xf numFmtId="0" fontId="24" fillId="0" borderId="9" xfId="6" applyNumberFormat="1" applyFont="1" applyFill="1" applyBorder="1" applyAlignment="1" applyProtection="1">
      <alignment horizontal="center" vertical="center"/>
    </xf>
    <xf numFmtId="0" fontId="24" fillId="0" borderId="6" xfId="7" applyNumberFormat="1" applyFont="1" applyFill="1" applyBorder="1" applyAlignment="1" applyProtection="1">
      <alignment horizontal="center" vertical="center"/>
    </xf>
    <xf numFmtId="0" fontId="24" fillId="0" borderId="6" xfId="3" applyNumberFormat="1" applyFont="1" applyFill="1" applyBorder="1" applyAlignment="1" applyProtection="1">
      <alignment horizontal="center" vertical="center"/>
    </xf>
    <xf numFmtId="0" fontId="24" fillId="0" borderId="6" xfId="6" applyNumberFormat="1" applyFont="1" applyFill="1" applyBorder="1" applyAlignment="1" applyProtection="1">
      <alignment horizontal="center" vertical="center"/>
    </xf>
    <xf numFmtId="0" fontId="24" fillId="0" borderId="10" xfId="3" applyNumberFormat="1" applyFont="1" applyFill="1" applyBorder="1" applyAlignment="1" applyProtection="1">
      <alignment horizontal="center" vertical="center"/>
    </xf>
    <xf numFmtId="0" fontId="24" fillId="0" borderId="30" xfId="8" applyNumberFormat="1" applyFont="1" applyFill="1" applyBorder="1" applyAlignment="1" applyProtection="1">
      <alignment horizontal="center" vertical="center"/>
    </xf>
    <xf numFmtId="0" fontId="24" fillId="0" borderId="31" xfId="7" applyNumberFormat="1" applyFont="1" applyFill="1" applyBorder="1" applyAlignment="1" applyProtection="1">
      <alignment horizontal="center" vertical="center"/>
    </xf>
    <xf numFmtId="0" fontId="24" fillId="0" borderId="31" xfId="5" applyNumberFormat="1" applyFont="1" applyFill="1" applyBorder="1" applyAlignment="1" applyProtection="1">
      <alignment horizontal="center" vertical="center"/>
    </xf>
    <xf numFmtId="0" fontId="24" fillId="0" borderId="31" xfId="8" applyNumberFormat="1" applyFont="1" applyFill="1" applyBorder="1" applyAlignment="1" applyProtection="1">
      <alignment horizontal="center" vertical="center"/>
    </xf>
    <xf numFmtId="0" fontId="24" fillId="0" borderId="32" xfId="5" applyNumberFormat="1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5" fillId="0" borderId="12" xfId="12" applyNumberFormat="1" applyFont="1" applyFill="1" applyBorder="1" applyAlignment="1" applyProtection="1">
      <alignment horizontal="center" vertical="center"/>
    </xf>
    <xf numFmtId="0" fontId="25" fillId="0" borderId="13" xfId="0" quotePrefix="1" applyFont="1" applyFill="1" applyBorder="1" applyAlignment="1">
      <alignment horizontal="center" vertical="center"/>
    </xf>
    <xf numFmtId="0" fontId="24" fillId="0" borderId="18" xfId="7" applyNumberFormat="1" applyFont="1" applyFill="1" applyBorder="1" applyAlignment="1" applyProtection="1">
      <alignment horizontal="center" vertical="center"/>
    </xf>
    <xf numFmtId="0" fontId="24" fillId="0" borderId="18" xfId="4" applyNumberFormat="1" applyFont="1" applyFill="1" applyBorder="1" applyAlignment="1" applyProtection="1">
      <alignment horizontal="center" vertical="center"/>
    </xf>
    <xf numFmtId="0" fontId="24" fillId="0" borderId="18" xfId="6" applyNumberFormat="1" applyFont="1" applyFill="1" applyBorder="1" applyAlignment="1" applyProtection="1">
      <alignment horizontal="center" vertical="center"/>
    </xf>
    <xf numFmtId="0" fontId="24" fillId="0" borderId="9" xfId="8" applyNumberFormat="1" applyFont="1" applyFill="1" applyBorder="1" applyAlignment="1" applyProtection="1">
      <alignment horizontal="center" vertical="center"/>
    </xf>
    <xf numFmtId="0" fontId="24" fillId="0" borderId="7" xfId="7" applyNumberFormat="1" applyFont="1" applyFill="1" applyBorder="1" applyAlignment="1" applyProtection="1">
      <alignment horizontal="center" vertical="center"/>
    </xf>
    <xf numFmtId="0" fontId="24" fillId="0" borderId="7" xfId="5" applyNumberFormat="1" applyFont="1" applyFill="1" applyBorder="1" applyAlignment="1" applyProtection="1">
      <alignment horizontal="center" vertical="center"/>
    </xf>
    <xf numFmtId="0" fontId="24" fillId="0" borderId="7" xfId="8" applyNumberFormat="1" applyFont="1" applyFill="1" applyBorder="1" applyAlignment="1" applyProtection="1">
      <alignment horizontal="center" vertical="center"/>
    </xf>
    <xf numFmtId="0" fontId="24" fillId="0" borderId="10" xfId="5" applyNumberFormat="1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>
      <alignment horizontal="left" vertical="center"/>
    </xf>
    <xf numFmtId="0" fontId="24" fillId="0" borderId="36" xfId="7" applyNumberFormat="1" applyFont="1" applyFill="1" applyBorder="1" applyAlignment="1" applyProtection="1">
      <alignment horizontal="center" vertical="center"/>
    </xf>
    <xf numFmtId="0" fontId="24" fillId="0" borderId="40" xfId="4" applyNumberFormat="1" applyFont="1" applyFill="1" applyBorder="1" applyAlignment="1" applyProtection="1">
      <alignment horizontal="center" vertical="center"/>
    </xf>
    <xf numFmtId="0" fontId="24" fillId="0" borderId="36" xfId="6" applyNumberFormat="1" applyFont="1" applyFill="1" applyBorder="1" applyAlignment="1" applyProtection="1">
      <alignment horizontal="center" vertical="center"/>
    </xf>
    <xf numFmtId="0" fontId="24" fillId="0" borderId="40" xfId="3" applyNumberFormat="1" applyFont="1" applyFill="1" applyBorder="1" applyAlignment="1" applyProtection="1">
      <alignment horizontal="center" vertical="center"/>
    </xf>
    <xf numFmtId="0" fontId="24" fillId="0" borderId="14" xfId="8" applyNumberFormat="1" applyFont="1" applyFill="1" applyBorder="1" applyAlignment="1" applyProtection="1">
      <alignment horizontal="center" vertical="center"/>
    </xf>
    <xf numFmtId="0" fontId="24" fillId="0" borderId="12" xfId="7" applyNumberFormat="1" applyFont="1" applyFill="1" applyBorder="1" applyAlignment="1" applyProtection="1">
      <alignment horizontal="center" vertical="center"/>
    </xf>
    <xf numFmtId="0" fontId="24" fillId="0" borderId="12" xfId="5" applyNumberFormat="1" applyFont="1" applyFill="1" applyBorder="1" applyAlignment="1" applyProtection="1">
      <alignment horizontal="center" vertical="center"/>
    </xf>
    <xf numFmtId="0" fontId="24" fillId="0" borderId="12" xfId="8" applyNumberFormat="1" applyFont="1" applyFill="1" applyBorder="1" applyAlignment="1" applyProtection="1">
      <alignment horizontal="center" vertical="center"/>
    </xf>
    <xf numFmtId="0" fontId="24" fillId="0" borderId="15" xfId="5" applyNumberFormat="1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4" fillId="0" borderId="17" xfId="5" applyNumberFormat="1" applyFont="1" applyFill="1" applyBorder="1" applyAlignment="1" applyProtection="1">
      <alignment horizontal="center" vertical="center"/>
    </xf>
    <xf numFmtId="0" fontId="24" fillId="0" borderId="17" xfId="8" applyNumberFormat="1" applyFont="1" applyFill="1" applyBorder="1" applyAlignment="1" applyProtection="1">
      <alignment horizontal="center" vertical="center"/>
    </xf>
    <xf numFmtId="0" fontId="24" fillId="0" borderId="17" xfId="7" applyNumberFormat="1" applyFont="1" applyFill="1" applyBorder="1" applyAlignment="1" applyProtection="1">
      <alignment horizontal="center" vertical="center"/>
    </xf>
    <xf numFmtId="0" fontId="24" fillId="0" borderId="13" xfId="7" applyNumberFormat="1" applyFont="1" applyFill="1" applyBorder="1" applyAlignment="1" applyProtection="1">
      <alignment horizontal="center" vertical="center"/>
    </xf>
    <xf numFmtId="0" fontId="24" fillId="0" borderId="18" xfId="5" applyNumberFormat="1" applyFont="1" applyFill="1" applyBorder="1" applyAlignment="1" applyProtection="1">
      <alignment horizontal="center" vertical="center"/>
    </xf>
    <xf numFmtId="0" fontId="24" fillId="0" borderId="18" xfId="8" applyNumberFormat="1" applyFont="1" applyFill="1" applyBorder="1" applyAlignment="1" applyProtection="1">
      <alignment horizontal="center" vertical="center"/>
    </xf>
    <xf numFmtId="0" fontId="24" fillId="0" borderId="40" xfId="5" applyNumberFormat="1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4" fillId="0" borderId="13" xfId="6" applyNumberFormat="1" applyFont="1" applyFill="1" applyBorder="1" applyAlignment="1" applyProtection="1">
      <alignment horizontal="center" vertical="center"/>
    </xf>
    <xf numFmtId="0" fontId="24" fillId="0" borderId="13" xfId="8" applyNumberFormat="1" applyFont="1" applyFill="1" applyBorder="1" applyAlignment="1" applyProtection="1">
      <alignment horizontal="center" vertical="center"/>
    </xf>
    <xf numFmtId="0" fontId="25" fillId="0" borderId="13" xfId="12" applyNumberFormat="1" applyFont="1" applyFill="1" applyBorder="1" applyAlignment="1" applyProtection="1">
      <alignment horizontal="center" vertical="center"/>
    </xf>
    <xf numFmtId="0" fontId="24" fillId="0" borderId="65" xfId="4" applyNumberFormat="1" applyFont="1" applyFill="1" applyBorder="1" applyAlignment="1" applyProtection="1">
      <alignment horizontal="center" vertical="center"/>
    </xf>
    <xf numFmtId="0" fontId="24" fillId="0" borderId="14" xfId="6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4" fillId="0" borderId="12" xfId="6" applyNumberFormat="1" applyFont="1" applyFill="1" applyBorder="1" applyAlignment="1" applyProtection="1">
      <alignment horizontal="center" vertical="center"/>
    </xf>
    <xf numFmtId="0" fontId="24" fillId="0" borderId="14" xfId="7" applyNumberFormat="1" applyFont="1" applyFill="1" applyBorder="1" applyAlignment="1" applyProtection="1">
      <alignment horizontal="center" vertical="center"/>
    </xf>
    <xf numFmtId="0" fontId="24" fillId="0" borderId="12" xfId="4" applyNumberFormat="1" applyFont="1" applyFill="1" applyBorder="1" applyAlignment="1" applyProtection="1">
      <alignment horizontal="center" vertical="center"/>
    </xf>
    <xf numFmtId="0" fontId="24" fillId="0" borderId="15" xfId="4" applyNumberFormat="1" applyFont="1" applyFill="1" applyBorder="1" applyAlignment="1" applyProtection="1">
      <alignment horizontal="center" vertical="center"/>
    </xf>
    <xf numFmtId="0" fontId="25" fillId="0" borderId="12" xfId="12" applyNumberFormat="1" applyFont="1" applyFill="1" applyBorder="1" applyAlignment="1" applyProtection="1">
      <alignment horizontal="left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9" xfId="0" quotePrefix="1" applyFont="1" applyFill="1" applyBorder="1" applyAlignment="1">
      <alignment horizontal="center" vertical="center"/>
    </xf>
    <xf numFmtId="0" fontId="24" fillId="0" borderId="6" xfId="4" applyNumberFormat="1" applyFont="1" applyFill="1" applyBorder="1" applyAlignment="1" applyProtection="1">
      <alignment horizontal="center" vertical="center"/>
    </xf>
    <xf numFmtId="0" fontId="24" fillId="0" borderId="21" xfId="4" applyNumberFormat="1" applyFont="1" applyFill="1" applyBorder="1" applyAlignment="1" applyProtection="1">
      <alignment horizontal="center" vertical="center"/>
    </xf>
    <xf numFmtId="0" fontId="24" fillId="0" borderId="20" xfId="6" applyNumberFormat="1" applyFont="1" applyFill="1" applyBorder="1" applyAlignment="1" applyProtection="1">
      <alignment horizontal="center" vertical="center"/>
    </xf>
    <xf numFmtId="0" fontId="24" fillId="0" borderId="17" xfId="6" applyNumberFormat="1" applyFont="1" applyFill="1" applyBorder="1" applyAlignment="1" applyProtection="1">
      <alignment horizontal="center" vertical="center"/>
    </xf>
    <xf numFmtId="0" fontId="24" fillId="0" borderId="17" xfId="3" applyNumberFormat="1" applyFont="1" applyFill="1" applyBorder="1" applyAlignment="1" applyProtection="1">
      <alignment horizontal="center" vertical="center"/>
    </xf>
    <xf numFmtId="0" fontId="24" fillId="0" borderId="21" xfId="3" applyNumberFormat="1" applyFont="1" applyFill="1" applyBorder="1" applyAlignment="1" applyProtection="1">
      <alignment horizontal="center" vertical="center"/>
    </xf>
    <xf numFmtId="0" fontId="24" fillId="0" borderId="20" xfId="8" applyNumberFormat="1" applyFont="1" applyFill="1" applyBorder="1" applyAlignment="1" applyProtection="1">
      <alignment horizontal="center" vertical="center"/>
    </xf>
    <xf numFmtId="0" fontId="24" fillId="0" borderId="21" xfId="5" applyNumberFormat="1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7" xfId="4" applyNumberFormat="1" applyFont="1" applyFill="1" applyBorder="1" applyAlignment="1" applyProtection="1">
      <alignment horizontal="center" vertical="center"/>
    </xf>
    <xf numFmtId="0" fontId="24" fillId="0" borderId="7" xfId="6" applyNumberFormat="1" applyFont="1" applyFill="1" applyBorder="1" applyAlignment="1" applyProtection="1">
      <alignment horizontal="center" vertical="center"/>
    </xf>
    <xf numFmtId="0" fontId="24" fillId="0" borderId="7" xfId="3" applyNumberFormat="1" applyFont="1" applyFill="1" applyBorder="1" applyAlignment="1" applyProtection="1">
      <alignment horizontal="center" vertical="center"/>
    </xf>
    <xf numFmtId="0" fontId="24" fillId="0" borderId="31" xfId="4" applyNumberFormat="1" applyFont="1" applyFill="1" applyBorder="1" applyAlignment="1" applyProtection="1">
      <alignment horizontal="center" vertical="center"/>
    </xf>
    <xf numFmtId="0" fontId="24" fillId="0" borderId="30" xfId="6" applyNumberFormat="1" applyFont="1" applyFill="1" applyBorder="1" applyAlignment="1" applyProtection="1">
      <alignment horizontal="center" vertical="center"/>
    </xf>
    <xf numFmtId="0" fontId="24" fillId="0" borderId="31" xfId="3" applyNumberFormat="1" applyFont="1" applyFill="1" applyBorder="1" applyAlignment="1" applyProtection="1">
      <alignment horizontal="center" vertical="center"/>
    </xf>
    <xf numFmtId="0" fontId="24" fillId="0" borderId="31" xfId="6" applyNumberFormat="1" applyFont="1" applyFill="1" applyBorder="1" applyAlignment="1" applyProtection="1">
      <alignment horizontal="center" vertical="center"/>
    </xf>
    <xf numFmtId="0" fontId="24" fillId="0" borderId="32" xfId="3" applyNumberFormat="1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16" xfId="12" applyNumberFormat="1" applyFont="1" applyFill="1" applyBorder="1" applyAlignment="1" applyProtection="1">
      <alignment horizontal="center" vertical="center"/>
    </xf>
    <xf numFmtId="0" fontId="24" fillId="0" borderId="9" xfId="7" applyNumberFormat="1" applyFont="1" applyFill="1" applyBorder="1" applyAlignment="1" applyProtection="1">
      <alignment horizontal="center" vertical="center"/>
    </xf>
    <xf numFmtId="0" fontId="24" fillId="0" borderId="10" xfId="4" applyNumberFormat="1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4" fillId="0" borderId="12" xfId="3" applyNumberFormat="1" applyFont="1" applyFill="1" applyBorder="1" applyAlignment="1" applyProtection="1">
      <alignment horizontal="center" vertical="center"/>
    </xf>
    <xf numFmtId="0" fontId="24" fillId="0" borderId="15" xfId="3" applyNumberFormat="1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4" fillId="0" borderId="20" xfId="7" applyNumberFormat="1" applyFont="1" applyFill="1" applyBorder="1" applyAlignment="1" applyProtection="1">
      <alignment horizontal="center" vertical="center"/>
    </xf>
    <xf numFmtId="0" fontId="24" fillId="0" borderId="17" xfId="4" applyNumberFormat="1" applyFont="1" applyFill="1" applyBorder="1" applyAlignment="1" applyProtection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3" fillId="0" borderId="28" xfId="0" applyFont="1" applyFill="1" applyBorder="1"/>
    <xf numFmtId="0" fontId="23" fillId="0" borderId="18" xfId="0" applyFont="1" applyFill="1" applyBorder="1"/>
    <xf numFmtId="0" fontId="23" fillId="0" borderId="0" xfId="0" applyFont="1" applyFill="1" applyBorder="1"/>
    <xf numFmtId="0" fontId="24" fillId="0" borderId="25" xfId="7" applyNumberFormat="1" applyFont="1" applyFill="1" applyBorder="1" applyAlignment="1" applyProtection="1">
      <alignment horizontal="center" vertical="center"/>
    </xf>
    <xf numFmtId="0" fontId="25" fillId="0" borderId="18" xfId="12" applyNumberFormat="1" applyFont="1" applyFill="1" applyBorder="1" applyAlignment="1" applyProtection="1">
      <alignment horizontal="left" vertical="center"/>
    </xf>
    <xf numFmtId="0" fontId="24" fillId="0" borderId="12" xfId="12" applyNumberFormat="1" applyFont="1" applyFill="1" applyBorder="1" applyAlignment="1" applyProtection="1">
      <alignment horizontal="center" vertical="center"/>
    </xf>
    <xf numFmtId="0" fontId="24" fillId="0" borderId="25" xfId="6" applyNumberFormat="1" applyFont="1" applyFill="1" applyBorder="1" applyAlignment="1" applyProtection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24" fillId="0" borderId="16" xfId="6" applyNumberFormat="1" applyFont="1" applyFill="1" applyBorder="1" applyAlignment="1" applyProtection="1">
      <alignment horizontal="center" vertical="center"/>
    </xf>
    <xf numFmtId="0" fontId="24" fillId="0" borderId="46" xfId="7" applyNumberFormat="1" applyFont="1" applyFill="1" applyBorder="1" applyAlignment="1" applyProtection="1">
      <alignment horizontal="center" vertical="center"/>
    </xf>
    <xf numFmtId="0" fontId="23" fillId="0" borderId="34" xfId="0" applyFont="1" applyFill="1" applyBorder="1"/>
    <xf numFmtId="0" fontId="23" fillId="0" borderId="46" xfId="0" applyFont="1" applyFill="1" applyBorder="1"/>
    <xf numFmtId="0" fontId="25" fillId="0" borderId="17" xfId="12" applyNumberFormat="1" applyFont="1" applyFill="1" applyBorder="1" applyAlignment="1" applyProtection="1">
      <alignment horizontal="left" vertical="center"/>
    </xf>
    <xf numFmtId="0" fontId="25" fillId="0" borderId="17" xfId="12" applyNumberFormat="1" applyFont="1" applyFill="1" applyBorder="1" applyAlignment="1" applyProtection="1">
      <alignment horizontal="center" vertical="center"/>
    </xf>
    <xf numFmtId="0" fontId="25" fillId="0" borderId="19" xfId="12" applyNumberFormat="1" applyFont="1" applyFill="1" applyBorder="1" applyAlignment="1" applyProtection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0" fontId="24" fillId="0" borderId="76" xfId="12" applyNumberFormat="1" applyFont="1" applyFill="1" applyBorder="1" applyAlignment="1" applyProtection="1">
      <alignment horizontal="center" vertical="center"/>
    </xf>
    <xf numFmtId="0" fontId="25" fillId="0" borderId="0" xfId="0" applyFont="1" applyFill="1"/>
    <xf numFmtId="2" fontId="23" fillId="0" borderId="0" xfId="0" applyNumberFormat="1" applyFont="1" applyFill="1"/>
    <xf numFmtId="0" fontId="25" fillId="0" borderId="18" xfId="12" applyNumberFormat="1" applyFont="1" applyFill="1" applyBorder="1" applyAlignment="1" applyProtection="1">
      <alignment horizontal="center" vertical="center"/>
    </xf>
    <xf numFmtId="0" fontId="24" fillId="0" borderId="43" xfId="7" applyNumberFormat="1" applyFont="1" applyFill="1" applyBorder="1" applyAlignment="1" applyProtection="1">
      <alignment horizontal="center" vertical="center"/>
    </xf>
    <xf numFmtId="0" fontId="24" fillId="0" borderId="44" xfId="7" applyNumberFormat="1" applyFont="1" applyFill="1" applyBorder="1" applyAlignment="1" applyProtection="1">
      <alignment horizontal="center" vertical="center"/>
    </xf>
    <xf numFmtId="0" fontId="24" fillId="0" borderId="45" xfId="4" applyNumberFormat="1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4" fillId="0" borderId="47" xfId="4" applyNumberFormat="1" applyFont="1" applyFill="1" applyBorder="1" applyAlignment="1" applyProtection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5" fillId="0" borderId="42" xfId="12" applyNumberFormat="1" applyFont="1" applyFill="1" applyBorder="1" applyAlignment="1" applyProtection="1">
      <alignment horizontal="center" vertical="center"/>
    </xf>
    <xf numFmtId="0" fontId="24" fillId="0" borderId="48" xfId="7" applyNumberFormat="1" applyFont="1" applyFill="1" applyBorder="1" applyAlignment="1" applyProtection="1">
      <alignment horizontal="center" vertical="center"/>
    </xf>
    <xf numFmtId="0" fontId="24" fillId="0" borderId="22" xfId="7" applyNumberFormat="1" applyFont="1" applyFill="1" applyBorder="1" applyAlignment="1" applyProtection="1">
      <alignment horizontal="center" vertical="center"/>
    </xf>
    <xf numFmtId="0" fontId="24" fillId="0" borderId="49" xfId="4" applyNumberFormat="1" applyFont="1" applyFill="1" applyBorder="1" applyAlignment="1" applyProtection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44" xfId="4" applyNumberFormat="1" applyFont="1" applyFill="1" applyBorder="1" applyAlignment="1" applyProtection="1">
      <alignment horizontal="center" vertical="center"/>
    </xf>
    <xf numFmtId="0" fontId="24" fillId="0" borderId="16" xfId="7" applyNumberFormat="1" applyFont="1" applyFill="1" applyBorder="1" applyAlignment="1" applyProtection="1">
      <alignment horizontal="center" vertical="center"/>
    </xf>
    <xf numFmtId="0" fontId="24" fillId="0" borderId="46" xfId="6" applyNumberFormat="1" applyFont="1" applyFill="1" applyBorder="1" applyAlignment="1" applyProtection="1">
      <alignment horizontal="center" vertical="center"/>
    </xf>
    <xf numFmtId="0" fontId="24" fillId="0" borderId="47" xfId="3" applyNumberFormat="1" applyFont="1" applyFill="1" applyBorder="1" applyAlignment="1" applyProtection="1">
      <alignment horizontal="center" vertical="center"/>
    </xf>
    <xf numFmtId="0" fontId="25" fillId="0" borderId="18" xfId="0" applyFont="1" applyFill="1" applyBorder="1"/>
    <xf numFmtId="0" fontId="24" fillId="0" borderId="50" xfId="0" applyFont="1" applyFill="1" applyBorder="1" applyAlignment="1">
      <alignment horizontal="center" vertical="center"/>
    </xf>
    <xf numFmtId="0" fontId="24" fillId="0" borderId="72" xfId="7" applyNumberFormat="1" applyFont="1" applyFill="1" applyBorder="1" applyAlignment="1" applyProtection="1">
      <alignment horizontal="center" vertical="center"/>
    </xf>
    <xf numFmtId="0" fontId="24" fillId="0" borderId="66" xfId="6" applyNumberFormat="1" applyFont="1" applyFill="1" applyBorder="1" applyAlignment="1" applyProtection="1">
      <alignment horizontal="center" vertical="center"/>
    </xf>
    <xf numFmtId="0" fontId="24" fillId="0" borderId="66" xfId="4" applyNumberFormat="1" applyFont="1" applyFill="1" applyBorder="1" applyAlignment="1" applyProtection="1">
      <alignment horizontal="center" vertical="center"/>
    </xf>
    <xf numFmtId="0" fontId="24" fillId="0" borderId="66" xfId="7" applyNumberFormat="1" applyFont="1" applyFill="1" applyBorder="1" applyAlignment="1" applyProtection="1">
      <alignment horizontal="center" vertical="center"/>
    </xf>
    <xf numFmtId="0" fontId="24" fillId="0" borderId="73" xfId="4" applyNumberFormat="1" applyFont="1" applyFill="1" applyBorder="1" applyAlignment="1" applyProtection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4" fillId="0" borderId="19" xfId="6" applyNumberFormat="1" applyFont="1" applyFill="1" applyBorder="1" applyAlignment="1" applyProtection="1">
      <alignment horizontal="center" vertical="center"/>
    </xf>
    <xf numFmtId="0" fontId="23" fillId="0" borderId="33" xfId="0" applyFont="1" applyFill="1" applyBorder="1"/>
    <xf numFmtId="0" fontId="23" fillId="0" borderId="26" xfId="0" applyFont="1" applyFill="1" applyBorder="1"/>
    <xf numFmtId="0" fontId="23" fillId="0" borderId="27" xfId="0" applyFont="1" applyFill="1" applyBorder="1"/>
    <xf numFmtId="0" fontId="25" fillId="0" borderId="12" xfId="0" applyFont="1" applyFill="1" applyBorder="1" applyAlignment="1">
      <alignment horizontal="left" vertical="center" wrapText="1"/>
    </xf>
    <xf numFmtId="0" fontId="24" fillId="0" borderId="66" xfId="3" applyNumberFormat="1" applyFont="1" applyFill="1" applyBorder="1" applyAlignment="1" applyProtection="1">
      <alignment horizontal="center" vertical="center"/>
    </xf>
    <xf numFmtId="0" fontId="24" fillId="0" borderId="56" xfId="7" applyNumberFormat="1" applyFont="1" applyFill="1" applyBorder="1" applyAlignment="1" applyProtection="1">
      <alignment horizontal="center" vertical="center"/>
    </xf>
    <xf numFmtId="0" fontId="24" fillId="0" borderId="70" xfId="4" applyNumberFormat="1" applyFont="1" applyFill="1" applyBorder="1" applyAlignment="1" applyProtection="1">
      <alignment horizontal="center" vertical="center"/>
    </xf>
    <xf numFmtId="0" fontId="24" fillId="0" borderId="70" xfId="7" applyNumberFormat="1" applyFont="1" applyFill="1" applyBorder="1" applyAlignment="1" applyProtection="1">
      <alignment horizontal="center" vertical="center"/>
    </xf>
    <xf numFmtId="0" fontId="24" fillId="0" borderId="71" xfId="4" applyNumberFormat="1" applyFont="1" applyFill="1" applyBorder="1" applyAlignment="1" applyProtection="1">
      <alignment horizontal="center" vertical="center"/>
    </xf>
    <xf numFmtId="0" fontId="11" fillId="0" borderId="0" xfId="0" applyFont="1" applyFill="1"/>
    <xf numFmtId="0" fontId="23" fillId="0" borderId="47" xfId="0" applyFont="1" applyFill="1" applyBorder="1"/>
    <xf numFmtId="0" fontId="24" fillId="0" borderId="36" xfId="8" applyNumberFormat="1" applyFont="1" applyFill="1" applyBorder="1" applyAlignment="1" applyProtection="1">
      <alignment horizontal="center" vertical="center"/>
    </xf>
    <xf numFmtId="0" fontId="23" fillId="0" borderId="28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52" xfId="6" applyNumberFormat="1" applyFont="1" applyFill="1" applyBorder="1" applyAlignment="1" applyProtection="1">
      <alignment horizontal="center" vertical="center"/>
    </xf>
    <xf numFmtId="0" fontId="25" fillId="0" borderId="34" xfId="0" applyFont="1" applyFill="1" applyBorder="1"/>
    <xf numFmtId="0" fontId="25" fillId="0" borderId="33" xfId="0" applyFont="1" applyFill="1" applyBorder="1"/>
    <xf numFmtId="2" fontId="25" fillId="0" borderId="0" xfId="0" applyNumberFormat="1" applyFont="1" applyFill="1"/>
    <xf numFmtId="0" fontId="25" fillId="0" borderId="13" xfId="12" quotePrefix="1" applyNumberFormat="1" applyFont="1" applyFill="1" applyBorder="1" applyAlignment="1" applyProtection="1">
      <alignment horizontal="center" vertical="center"/>
    </xf>
    <xf numFmtId="0" fontId="24" fillId="0" borderId="42" xfId="6" applyNumberFormat="1" applyFont="1" applyFill="1" applyBorder="1" applyAlignment="1" applyProtection="1">
      <alignment horizontal="center" vertical="center"/>
    </xf>
    <xf numFmtId="0" fontId="22" fillId="0" borderId="0" xfId="0" applyFont="1" applyFill="1"/>
    <xf numFmtId="0" fontId="24" fillId="0" borderId="36" xfId="0" applyFont="1" applyFill="1" applyBorder="1" applyAlignment="1">
      <alignment horizontal="center" vertical="center"/>
    </xf>
    <xf numFmtId="0" fontId="24" fillId="0" borderId="65" xfId="3" applyNumberFormat="1" applyFont="1" applyFill="1" applyBorder="1" applyAlignment="1" applyProtection="1">
      <alignment horizontal="center" vertical="center"/>
    </xf>
    <xf numFmtId="0" fontId="25" fillId="0" borderId="12" xfId="0" applyFont="1" applyFill="1" applyBorder="1"/>
    <xf numFmtId="0" fontId="25" fillId="0" borderId="16" xfId="12" applyNumberFormat="1" applyFont="1" applyFill="1" applyBorder="1" applyAlignment="1" applyProtection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center" wrapText="1"/>
    </xf>
    <xf numFmtId="0" fontId="25" fillId="0" borderId="16" xfId="0" applyFont="1" applyFill="1" applyBorder="1"/>
    <xf numFmtId="0" fontId="23" fillId="0" borderId="26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left" vertical="center"/>
    </xf>
    <xf numFmtId="0" fontId="24" fillId="0" borderId="43" xfId="6" applyNumberFormat="1" applyFont="1" applyFill="1" applyBorder="1" applyAlignment="1" applyProtection="1">
      <alignment horizontal="center" vertical="center"/>
    </xf>
    <xf numFmtId="0" fontId="24" fillId="0" borderId="44" xfId="3" applyNumberFormat="1" applyFont="1" applyFill="1" applyBorder="1" applyAlignment="1" applyProtection="1">
      <alignment horizontal="center" vertical="center"/>
    </xf>
    <xf numFmtId="0" fontId="24" fillId="0" borderId="44" xfId="6" applyNumberFormat="1" applyFont="1" applyFill="1" applyBorder="1" applyAlignment="1" applyProtection="1">
      <alignment horizontal="center" vertical="center"/>
    </xf>
    <xf numFmtId="0" fontId="24" fillId="0" borderId="45" xfId="3" applyNumberFormat="1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>
      <alignment horizontal="left" vertical="center" wrapText="1"/>
    </xf>
    <xf numFmtId="0" fontId="25" fillId="0" borderId="46" xfId="0" applyFont="1" applyFill="1" applyBorder="1" applyAlignment="1">
      <alignment horizontal="center" vertical="center"/>
    </xf>
    <xf numFmtId="0" fontId="24" fillId="0" borderId="38" xfId="7" applyNumberFormat="1" applyFont="1" applyFill="1" applyBorder="1" applyAlignment="1" applyProtection="1">
      <alignment horizontal="center" vertical="center"/>
    </xf>
    <xf numFmtId="0" fontId="24" fillId="0" borderId="42" xfId="7" applyNumberFormat="1" applyFont="1" applyFill="1" applyBorder="1" applyAlignment="1" applyProtection="1">
      <alignment horizontal="center" vertical="center"/>
    </xf>
    <xf numFmtId="0" fontId="25" fillId="0" borderId="66" xfId="12" applyNumberFormat="1" applyFont="1" applyFill="1" applyBorder="1" applyAlignment="1" applyProtection="1">
      <alignment horizontal="center" vertical="center"/>
    </xf>
    <xf numFmtId="0" fontId="25" fillId="0" borderId="83" xfId="12" applyNumberFormat="1" applyFont="1" applyFill="1" applyBorder="1" applyAlignment="1" applyProtection="1">
      <alignment horizontal="center" vertical="center"/>
    </xf>
    <xf numFmtId="0" fontId="24" fillId="0" borderId="72" xfId="6" applyNumberFormat="1" applyFont="1" applyFill="1" applyBorder="1" applyAlignment="1" applyProtection="1">
      <alignment horizontal="center" vertical="center"/>
    </xf>
    <xf numFmtId="0" fontId="24" fillId="0" borderId="73" xfId="3" applyNumberFormat="1" applyFont="1" applyFill="1" applyBorder="1" applyAlignment="1" applyProtection="1">
      <alignment horizontal="center" vertical="center"/>
    </xf>
    <xf numFmtId="0" fontId="25" fillId="0" borderId="72" xfId="7" applyNumberFormat="1" applyFont="1" applyFill="1" applyBorder="1" applyAlignment="1" applyProtection="1">
      <alignment horizontal="center" vertical="center"/>
    </xf>
    <xf numFmtId="0" fontId="25" fillId="0" borderId="66" xfId="7" applyNumberFormat="1" applyFont="1" applyFill="1" applyBorder="1" applyAlignment="1" applyProtection="1">
      <alignment horizontal="center" vertical="center"/>
    </xf>
    <xf numFmtId="0" fontId="25" fillId="0" borderId="66" xfId="4" applyNumberFormat="1" applyFont="1" applyFill="1" applyBorder="1" applyAlignment="1" applyProtection="1">
      <alignment horizontal="center" vertical="center"/>
    </xf>
    <xf numFmtId="0" fontId="25" fillId="0" borderId="73" xfId="4" applyNumberFormat="1" applyFont="1" applyFill="1" applyBorder="1" applyAlignment="1" applyProtection="1">
      <alignment horizontal="center" vertical="center"/>
    </xf>
    <xf numFmtId="0" fontId="24" fillId="0" borderId="22" xfId="6" applyNumberFormat="1" applyFont="1" applyFill="1" applyBorder="1" applyAlignment="1" applyProtection="1">
      <alignment horizontal="center" vertical="center"/>
    </xf>
    <xf numFmtId="0" fontId="24" fillId="0" borderId="50" xfId="6" applyNumberFormat="1" applyFont="1" applyFill="1" applyBorder="1" applyAlignment="1" applyProtection="1">
      <alignment horizontal="center" vertical="center"/>
    </xf>
    <xf numFmtId="0" fontId="25" fillId="0" borderId="69" xfId="12" applyNumberFormat="1" applyFont="1" applyFill="1" applyBorder="1" applyAlignment="1" applyProtection="1">
      <alignment horizontal="left" vertical="center"/>
    </xf>
    <xf numFmtId="0" fontId="25" fillId="0" borderId="50" xfId="12" applyNumberFormat="1" applyFont="1" applyFill="1" applyBorder="1" applyAlignment="1" applyProtection="1">
      <alignment horizontal="center" vertical="center"/>
    </xf>
    <xf numFmtId="0" fontId="25" fillId="0" borderId="50" xfId="0" applyFont="1" applyFill="1" applyBorder="1" applyAlignment="1">
      <alignment horizontal="center" vertical="center"/>
    </xf>
    <xf numFmtId="0" fontId="25" fillId="0" borderId="6" xfId="12" applyNumberFormat="1" applyFont="1" applyFill="1" applyBorder="1" applyAlignment="1" applyProtection="1">
      <alignment horizontal="left" vertical="center"/>
    </xf>
    <xf numFmtId="0" fontId="25" fillId="0" borderId="22" xfId="12" applyNumberFormat="1" applyFont="1" applyFill="1" applyBorder="1" applyAlignment="1" applyProtection="1">
      <alignment horizontal="left" vertical="center"/>
    </xf>
    <xf numFmtId="0" fontId="29" fillId="0" borderId="0" xfId="0" applyFont="1" applyFill="1"/>
    <xf numFmtId="0" fontId="29" fillId="0" borderId="0" xfId="0" applyFont="1"/>
    <xf numFmtId="0" fontId="27" fillId="0" borderId="18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4" fillId="12" borderId="9" xfId="6" applyNumberFormat="1" applyFont="1" applyFill="1" applyBorder="1" applyAlignment="1" applyProtection="1">
      <alignment horizontal="center" vertical="center"/>
    </xf>
    <xf numFmtId="0" fontId="24" fillId="12" borderId="6" xfId="7" applyNumberFormat="1" applyFont="1" applyFill="1" applyBorder="1" applyAlignment="1" applyProtection="1">
      <alignment horizontal="center" vertical="center"/>
    </xf>
    <xf numFmtId="0" fontId="24" fillId="12" borderId="6" xfId="3" applyNumberFormat="1" applyFont="1" applyFill="1" applyBorder="1" applyAlignment="1" applyProtection="1">
      <alignment horizontal="center" vertical="center"/>
    </xf>
    <xf numFmtId="0" fontId="24" fillId="12" borderId="6" xfId="6" applyNumberFormat="1" applyFont="1" applyFill="1" applyBorder="1" applyAlignment="1" applyProtection="1">
      <alignment horizontal="center" vertical="center"/>
    </xf>
    <xf numFmtId="0" fontId="24" fillId="12" borderId="35" xfId="6" applyNumberFormat="1" applyFont="1" applyFill="1" applyBorder="1" applyAlignment="1" applyProtection="1">
      <alignment horizontal="center" vertical="center"/>
    </xf>
    <xf numFmtId="0" fontId="24" fillId="12" borderId="18" xfId="7" applyNumberFormat="1" applyFont="1" applyFill="1" applyBorder="1" applyAlignment="1" applyProtection="1">
      <alignment horizontal="center" vertical="center"/>
    </xf>
    <xf numFmtId="0" fontId="24" fillId="12" borderId="18" xfId="3" applyNumberFormat="1" applyFont="1" applyFill="1" applyBorder="1" applyAlignment="1" applyProtection="1">
      <alignment horizontal="center" vertical="center"/>
    </xf>
    <xf numFmtId="0" fontId="24" fillId="12" borderId="18" xfId="6" applyNumberFormat="1" applyFont="1" applyFill="1" applyBorder="1" applyAlignment="1" applyProtection="1">
      <alignment horizontal="center" vertical="center"/>
    </xf>
    <xf numFmtId="0" fontId="24" fillId="12" borderId="36" xfId="6" applyNumberFormat="1" applyFont="1" applyFill="1" applyBorder="1" applyAlignment="1" applyProtection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0" fontId="25" fillId="12" borderId="7" xfId="0" applyFont="1" applyFill="1" applyBorder="1" applyAlignment="1">
      <alignment horizontal="left" vertical="center"/>
    </xf>
    <xf numFmtId="0" fontId="25" fillId="12" borderId="7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/>
    </xf>
    <xf numFmtId="0" fontId="24" fillId="12" borderId="30" xfId="7" applyNumberFormat="1" applyFont="1" applyFill="1" applyBorder="1" applyAlignment="1" applyProtection="1">
      <alignment horizontal="center" vertical="center"/>
    </xf>
    <xf numFmtId="0" fontId="24" fillId="12" borderId="41" xfId="7" applyNumberFormat="1" applyFont="1" applyFill="1" applyBorder="1" applyAlignment="1" applyProtection="1">
      <alignment horizontal="center" vertical="center"/>
    </xf>
    <xf numFmtId="0" fontId="24" fillId="12" borderId="41" xfId="4" applyNumberFormat="1" applyFont="1" applyFill="1" applyBorder="1" applyAlignment="1" applyProtection="1">
      <alignment horizontal="center" vertical="center"/>
    </xf>
    <xf numFmtId="0" fontId="24" fillId="12" borderId="32" xfId="4" applyNumberFormat="1" applyFont="1" applyFill="1" applyBorder="1" applyAlignment="1" applyProtection="1">
      <alignment horizontal="center" vertical="center"/>
    </xf>
    <xf numFmtId="0" fontId="24" fillId="12" borderId="10" xfId="3" applyNumberFormat="1" applyFont="1" applyFill="1" applyBorder="1" applyAlignment="1" applyProtection="1">
      <alignment horizontal="center" vertical="center"/>
    </xf>
    <xf numFmtId="0" fontId="24" fillId="12" borderId="30" xfId="8" applyNumberFormat="1" applyFont="1" applyFill="1" applyBorder="1" applyAlignment="1" applyProtection="1">
      <alignment horizontal="center" vertical="center"/>
    </xf>
    <xf numFmtId="0" fontId="24" fillId="12" borderId="31" xfId="7" applyNumberFormat="1" applyFont="1" applyFill="1" applyBorder="1" applyAlignment="1" applyProtection="1">
      <alignment horizontal="center" vertical="center"/>
    </xf>
    <xf numFmtId="0" fontId="24" fillId="12" borderId="31" xfId="5" applyNumberFormat="1" applyFont="1" applyFill="1" applyBorder="1" applyAlignment="1" applyProtection="1">
      <alignment horizontal="center" vertical="center"/>
    </xf>
    <xf numFmtId="0" fontId="24" fillId="12" borderId="31" xfId="8" applyNumberFormat="1" applyFont="1" applyFill="1" applyBorder="1" applyAlignment="1" applyProtection="1">
      <alignment horizontal="center" vertical="center"/>
    </xf>
    <xf numFmtId="0" fontId="24" fillId="12" borderId="32" xfId="5" applyNumberFormat="1" applyFont="1" applyFill="1" applyBorder="1" applyAlignment="1" applyProtection="1">
      <alignment horizontal="center" vertical="center"/>
    </xf>
    <xf numFmtId="0" fontId="24" fillId="12" borderId="11" xfId="0" applyFont="1" applyFill="1" applyBorder="1" applyAlignment="1">
      <alignment horizontal="center" vertical="center"/>
    </xf>
    <xf numFmtId="0" fontId="24" fillId="12" borderId="7" xfId="0" applyFont="1" applyFill="1" applyBorder="1" applyAlignment="1">
      <alignment horizontal="center" vertical="center"/>
    </xf>
    <xf numFmtId="0" fontId="25" fillId="12" borderId="12" xfId="12" applyNumberFormat="1" applyFont="1" applyFill="1" applyBorder="1" applyAlignment="1" applyProtection="1">
      <alignment horizontal="center" vertical="center"/>
    </xf>
    <xf numFmtId="0" fontId="25" fillId="12" borderId="13" xfId="0" quotePrefix="1" applyFont="1" applyFill="1" applyBorder="1" applyAlignment="1">
      <alignment horizontal="center" vertical="center"/>
    </xf>
    <xf numFmtId="0" fontId="24" fillId="12" borderId="35" xfId="7" applyNumberFormat="1" applyFont="1" applyFill="1" applyBorder="1" applyAlignment="1" applyProtection="1">
      <alignment horizontal="center" vertical="center"/>
    </xf>
    <xf numFmtId="0" fontId="24" fillId="12" borderId="18" xfId="4" applyNumberFormat="1" applyFont="1" applyFill="1" applyBorder="1" applyAlignment="1" applyProtection="1">
      <alignment horizontal="center" vertical="center"/>
    </xf>
    <xf numFmtId="0" fontId="24" fillId="12" borderId="39" xfId="4" applyNumberFormat="1" applyFont="1" applyFill="1" applyBorder="1" applyAlignment="1" applyProtection="1">
      <alignment horizontal="center" vertical="center"/>
    </xf>
    <xf numFmtId="0" fontId="24" fillId="12" borderId="39" xfId="3" applyNumberFormat="1" applyFont="1" applyFill="1" applyBorder="1" applyAlignment="1" applyProtection="1">
      <alignment horizontal="center" vertical="center"/>
    </xf>
    <xf numFmtId="0" fontId="24" fillId="12" borderId="9" xfId="8" applyNumberFormat="1" applyFont="1" applyFill="1" applyBorder="1" applyAlignment="1" applyProtection="1">
      <alignment horizontal="center" vertical="center"/>
    </xf>
    <xf numFmtId="0" fontId="24" fillId="12" borderId="7" xfId="7" applyNumberFormat="1" applyFont="1" applyFill="1" applyBorder="1" applyAlignment="1" applyProtection="1">
      <alignment horizontal="center" vertical="center"/>
    </xf>
    <xf numFmtId="0" fontId="24" fillId="12" borderId="7" xfId="5" applyNumberFormat="1" applyFont="1" applyFill="1" applyBorder="1" applyAlignment="1" applyProtection="1">
      <alignment horizontal="center" vertical="center"/>
    </xf>
    <xf numFmtId="0" fontId="24" fillId="12" borderId="7" xfId="8" applyNumberFormat="1" applyFont="1" applyFill="1" applyBorder="1" applyAlignment="1" applyProtection="1">
      <alignment horizontal="center" vertical="center"/>
    </xf>
    <xf numFmtId="0" fontId="24" fillId="12" borderId="10" xfId="5" applyNumberFormat="1" applyFont="1" applyFill="1" applyBorder="1" applyAlignment="1" applyProtection="1">
      <alignment horizontal="center" vertical="center"/>
    </xf>
    <xf numFmtId="0" fontId="25" fillId="12" borderId="12" xfId="0" applyFont="1" applyFill="1" applyBorder="1" applyAlignment="1">
      <alignment horizontal="left" vertical="center"/>
    </xf>
    <xf numFmtId="0" fontId="24" fillId="12" borderId="36" xfId="7" applyNumberFormat="1" applyFont="1" applyFill="1" applyBorder="1" applyAlignment="1" applyProtection="1">
      <alignment horizontal="center" vertical="center"/>
    </xf>
    <xf numFmtId="0" fontId="24" fillId="12" borderId="40" xfId="4" applyNumberFormat="1" applyFont="1" applyFill="1" applyBorder="1" applyAlignment="1" applyProtection="1">
      <alignment horizontal="center" vertical="center"/>
    </xf>
    <xf numFmtId="0" fontId="24" fillId="12" borderId="40" xfId="3" applyNumberFormat="1" applyFont="1" applyFill="1" applyBorder="1" applyAlignment="1" applyProtection="1">
      <alignment horizontal="center" vertical="center"/>
    </xf>
    <xf numFmtId="0" fontId="24" fillId="12" borderId="14" xfId="8" applyNumberFormat="1" applyFont="1" applyFill="1" applyBorder="1" applyAlignment="1" applyProtection="1">
      <alignment horizontal="center" vertical="center"/>
    </xf>
    <xf numFmtId="0" fontId="24" fillId="12" borderId="12" xfId="7" applyNumberFormat="1" applyFont="1" applyFill="1" applyBorder="1" applyAlignment="1" applyProtection="1">
      <alignment horizontal="center" vertical="center"/>
    </xf>
    <xf numFmtId="0" fontId="24" fillId="12" borderId="12" xfId="5" applyNumberFormat="1" applyFont="1" applyFill="1" applyBorder="1" applyAlignment="1" applyProtection="1">
      <alignment horizontal="center" vertical="center"/>
    </xf>
    <xf numFmtId="0" fontId="24" fillId="12" borderId="12" xfId="8" applyNumberFormat="1" applyFont="1" applyFill="1" applyBorder="1" applyAlignment="1" applyProtection="1">
      <alignment horizontal="center" vertical="center"/>
    </xf>
    <xf numFmtId="0" fontId="24" fillId="12" borderId="15" xfId="5" applyNumberFormat="1" applyFont="1" applyFill="1" applyBorder="1" applyAlignment="1" applyProtection="1">
      <alignment horizontal="center" vertical="center"/>
    </xf>
    <xf numFmtId="0" fontId="24" fillId="12" borderId="16" xfId="0" applyFont="1" applyFill="1" applyBorder="1" applyAlignment="1">
      <alignment horizontal="center" vertical="center"/>
    </xf>
    <xf numFmtId="0" fontId="25" fillId="12" borderId="12" xfId="0" applyFont="1" applyFill="1" applyBorder="1" applyAlignment="1">
      <alignment horizontal="center" vertical="center"/>
    </xf>
    <xf numFmtId="0" fontId="24" fillId="12" borderId="17" xfId="5" applyNumberFormat="1" applyFont="1" applyFill="1" applyBorder="1" applyAlignment="1" applyProtection="1">
      <alignment horizontal="center" vertical="center"/>
    </xf>
    <xf numFmtId="0" fontId="24" fillId="12" borderId="17" xfId="8" applyNumberFormat="1" applyFont="1" applyFill="1" applyBorder="1" applyAlignment="1" applyProtection="1">
      <alignment horizontal="center" vertical="center"/>
    </xf>
    <xf numFmtId="0" fontId="24" fillId="12" borderId="17" xfId="7" applyNumberFormat="1" applyFont="1" applyFill="1" applyBorder="1" applyAlignment="1" applyProtection="1">
      <alignment horizontal="center" vertical="center"/>
    </xf>
    <xf numFmtId="0" fontId="26" fillId="12" borderId="0" xfId="0" applyFont="1" applyFill="1" applyBorder="1" applyAlignment="1">
      <alignment horizontal="center" vertical="center"/>
    </xf>
    <xf numFmtId="0" fontId="24" fillId="12" borderId="13" xfId="7" applyNumberFormat="1" applyFont="1" applyFill="1" applyBorder="1" applyAlignment="1" applyProtection="1">
      <alignment horizontal="center" vertical="center"/>
    </xf>
    <xf numFmtId="0" fontId="24" fillId="12" borderId="18" xfId="5" applyNumberFormat="1" applyFont="1" applyFill="1" applyBorder="1" applyAlignment="1" applyProtection="1">
      <alignment horizontal="center" vertical="center"/>
    </xf>
    <xf numFmtId="0" fontId="24" fillId="12" borderId="18" xfId="8" applyNumberFormat="1" applyFont="1" applyFill="1" applyBorder="1" applyAlignment="1" applyProtection="1">
      <alignment horizontal="center" vertical="center"/>
    </xf>
    <xf numFmtId="0" fontId="24" fillId="12" borderId="40" xfId="5" applyNumberFormat="1" applyFont="1" applyFill="1" applyBorder="1" applyAlignment="1" applyProtection="1">
      <alignment horizontal="center" vertical="center"/>
    </xf>
    <xf numFmtId="0" fontId="25" fillId="12" borderId="13" xfId="0" applyFont="1" applyFill="1" applyBorder="1" applyAlignment="1">
      <alignment horizontal="center" vertical="center"/>
    </xf>
    <xf numFmtId="0" fontId="25" fillId="12" borderId="36" xfId="0" applyFont="1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center" vertical="center"/>
    </xf>
    <xf numFmtId="0" fontId="25" fillId="12" borderId="40" xfId="0" applyFont="1" applyFill="1" applyBorder="1" applyAlignment="1">
      <alignment horizontal="center" vertical="center"/>
    </xf>
    <xf numFmtId="0" fontId="24" fillId="12" borderId="13" xfId="6" applyNumberFormat="1" applyFont="1" applyFill="1" applyBorder="1" applyAlignment="1" applyProtection="1">
      <alignment horizontal="center" vertical="center"/>
    </xf>
    <xf numFmtId="0" fontId="24" fillId="12" borderId="13" xfId="8" applyNumberFormat="1" applyFont="1" applyFill="1" applyBorder="1" applyAlignment="1" applyProtection="1">
      <alignment horizontal="center" vertical="center"/>
    </xf>
    <xf numFmtId="0" fontId="25" fillId="12" borderId="13" xfId="12" applyNumberFormat="1" applyFont="1" applyFill="1" applyBorder="1" applyAlignment="1" applyProtection="1">
      <alignment horizontal="center" vertical="center"/>
    </xf>
    <xf numFmtId="0" fontId="24" fillId="12" borderId="65" xfId="4" applyNumberFormat="1" applyFont="1" applyFill="1" applyBorder="1" applyAlignment="1" applyProtection="1">
      <alignment horizontal="center" vertical="center"/>
    </xf>
    <xf numFmtId="0" fontId="24" fillId="12" borderId="14" xfId="6" applyNumberFormat="1" applyFont="1" applyFill="1" applyBorder="1" applyAlignment="1" applyProtection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4" fillId="12" borderId="12" xfId="6" applyNumberFormat="1" applyFont="1" applyFill="1" applyBorder="1" applyAlignment="1" applyProtection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34" xfId="0" applyFont="1" applyFill="1" applyBorder="1" applyAlignment="1">
      <alignment horizontal="center" vertical="center"/>
    </xf>
    <xf numFmtId="0" fontId="24" fillId="12" borderId="14" xfId="7" applyNumberFormat="1" applyFont="1" applyFill="1" applyBorder="1" applyAlignment="1" applyProtection="1">
      <alignment horizontal="center" vertical="center"/>
    </xf>
    <xf numFmtId="0" fontId="24" fillId="12" borderId="12" xfId="4" applyNumberFormat="1" applyFont="1" applyFill="1" applyBorder="1" applyAlignment="1" applyProtection="1">
      <alignment horizontal="center" vertical="center"/>
    </xf>
    <xf numFmtId="0" fontId="24" fillId="12" borderId="15" xfId="4" applyNumberFormat="1" applyFont="1" applyFill="1" applyBorder="1" applyAlignment="1" applyProtection="1">
      <alignment horizontal="center" vertical="center"/>
    </xf>
    <xf numFmtId="0" fontId="24" fillId="12" borderId="37" xfId="7" applyNumberFormat="1" applyFont="1" applyFill="1" applyBorder="1" applyAlignment="1" applyProtection="1">
      <alignment horizontal="center" vertical="center"/>
    </xf>
    <xf numFmtId="0" fontId="23" fillId="12" borderId="38" xfId="0" applyFont="1" applyFill="1" applyBorder="1" applyAlignment="1">
      <alignment horizontal="center" vertical="center"/>
    </xf>
    <xf numFmtId="0" fontId="25" fillId="12" borderId="12" xfId="12" applyNumberFormat="1" applyFont="1" applyFill="1" applyBorder="1" applyAlignment="1" applyProtection="1">
      <alignment horizontal="left" vertical="center"/>
    </xf>
    <xf numFmtId="0" fontId="27" fillId="12" borderId="28" xfId="0" applyFont="1" applyFill="1" applyBorder="1" applyAlignment="1">
      <alignment horizontal="center" vertical="center"/>
    </xf>
    <xf numFmtId="0" fontId="27" fillId="12" borderId="18" xfId="0" applyFont="1" applyFill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25" fillId="12" borderId="15" xfId="0" applyFont="1" applyFill="1" applyBorder="1" applyAlignment="1">
      <alignment horizontal="center" vertical="center"/>
    </xf>
    <xf numFmtId="0" fontId="25" fillId="12" borderId="17" xfId="0" applyFont="1" applyFill="1" applyBorder="1" applyAlignment="1">
      <alignment horizontal="left" vertical="center"/>
    </xf>
    <xf numFmtId="0" fontId="25" fillId="12" borderId="17" xfId="0" applyFont="1" applyFill="1" applyBorder="1" applyAlignment="1">
      <alignment horizontal="center" vertical="center"/>
    </xf>
    <xf numFmtId="0" fontId="25" fillId="12" borderId="19" xfId="0" quotePrefix="1" applyFont="1" applyFill="1" applyBorder="1" applyAlignment="1">
      <alignment horizontal="center" vertical="center"/>
    </xf>
    <xf numFmtId="0" fontId="24" fillId="12" borderId="80" xfId="7" applyNumberFormat="1" applyFont="1" applyFill="1" applyBorder="1" applyAlignment="1" applyProtection="1">
      <alignment horizontal="center" vertical="center"/>
    </xf>
    <xf numFmtId="0" fontId="24" fillId="12" borderId="6" xfId="4" applyNumberFormat="1" applyFont="1" applyFill="1" applyBorder="1" applyAlignment="1" applyProtection="1">
      <alignment horizontal="center" vertical="center"/>
    </xf>
    <xf numFmtId="0" fontId="24" fillId="12" borderId="21" xfId="4" applyNumberFormat="1" applyFont="1" applyFill="1" applyBorder="1" applyAlignment="1" applyProtection="1">
      <alignment horizontal="center" vertical="center"/>
    </xf>
    <xf numFmtId="0" fontId="24" fillId="12" borderId="20" xfId="6" applyNumberFormat="1" applyFont="1" applyFill="1" applyBorder="1" applyAlignment="1" applyProtection="1">
      <alignment horizontal="center" vertical="center"/>
    </xf>
    <xf numFmtId="0" fontId="24" fillId="12" borderId="17" xfId="6" applyNumberFormat="1" applyFont="1" applyFill="1" applyBorder="1" applyAlignment="1" applyProtection="1">
      <alignment horizontal="center" vertical="center"/>
    </xf>
    <xf numFmtId="0" fontId="24" fillId="12" borderId="17" xfId="3" applyNumberFormat="1" applyFont="1" applyFill="1" applyBorder="1" applyAlignment="1" applyProtection="1">
      <alignment horizontal="center" vertical="center"/>
    </xf>
    <xf numFmtId="0" fontId="24" fillId="12" borderId="21" xfId="3" applyNumberFormat="1" applyFont="1" applyFill="1" applyBorder="1" applyAlignment="1" applyProtection="1">
      <alignment horizontal="center" vertical="center"/>
    </xf>
    <xf numFmtId="0" fontId="24" fillId="12" borderId="20" xfId="8" applyNumberFormat="1" applyFont="1" applyFill="1" applyBorder="1" applyAlignment="1" applyProtection="1">
      <alignment horizontal="center" vertical="center"/>
    </xf>
    <xf numFmtId="0" fontId="24" fillId="12" borderId="21" xfId="5" applyNumberFormat="1" applyFont="1" applyFill="1" applyBorder="1" applyAlignment="1" applyProtection="1">
      <alignment horizontal="center" vertical="center"/>
    </xf>
    <xf numFmtId="0" fontId="24" fillId="12" borderId="29" xfId="0" applyFont="1" applyFill="1" applyBorder="1" applyAlignment="1">
      <alignment horizontal="center" vertical="center"/>
    </xf>
    <xf numFmtId="0" fontId="24" fillId="12" borderId="17" xfId="0" applyFont="1" applyFill="1" applyBorder="1" applyAlignment="1">
      <alignment horizontal="center" vertical="center"/>
    </xf>
    <xf numFmtId="0" fontId="23" fillId="12" borderId="0" xfId="0" applyFont="1" applyFill="1"/>
    <xf numFmtId="0" fontId="24" fillId="12" borderId="7" xfId="4" applyNumberFormat="1" applyFont="1" applyFill="1" applyBorder="1" applyAlignment="1" applyProtection="1">
      <alignment horizontal="center" vertical="center"/>
    </xf>
    <xf numFmtId="0" fontId="24" fillId="12" borderId="7" xfId="6" applyNumberFormat="1" applyFont="1" applyFill="1" applyBorder="1" applyAlignment="1" applyProtection="1">
      <alignment horizontal="center" vertical="center"/>
    </xf>
    <xf numFmtId="0" fontId="24" fillId="12" borderId="7" xfId="3" applyNumberFormat="1" applyFont="1" applyFill="1" applyBorder="1" applyAlignment="1" applyProtection="1">
      <alignment horizontal="center" vertical="center"/>
    </xf>
    <xf numFmtId="0" fontId="24" fillId="12" borderId="31" xfId="4" applyNumberFormat="1" applyFont="1" applyFill="1" applyBorder="1" applyAlignment="1" applyProtection="1">
      <alignment horizontal="center" vertical="center"/>
    </xf>
    <xf numFmtId="0" fontId="24" fillId="12" borderId="30" xfId="6" applyNumberFormat="1" applyFont="1" applyFill="1" applyBorder="1" applyAlignment="1" applyProtection="1">
      <alignment horizontal="center" vertical="center"/>
    </xf>
    <xf numFmtId="0" fontId="24" fillId="12" borderId="31" xfId="3" applyNumberFormat="1" applyFont="1" applyFill="1" applyBorder="1" applyAlignment="1" applyProtection="1">
      <alignment horizontal="center" vertical="center"/>
    </xf>
    <xf numFmtId="0" fontId="24" fillId="12" borderId="31" xfId="6" applyNumberFormat="1" applyFont="1" applyFill="1" applyBorder="1" applyAlignment="1" applyProtection="1">
      <alignment horizontal="center" vertical="center"/>
    </xf>
    <xf numFmtId="0" fontId="24" fillId="12" borderId="32" xfId="3" applyNumberFormat="1" applyFont="1" applyFill="1" applyBorder="1" applyAlignment="1" applyProtection="1">
      <alignment horizontal="center" vertical="center"/>
    </xf>
    <xf numFmtId="0" fontId="24" fillId="12" borderId="12" xfId="3" applyNumberFormat="1" applyFont="1" applyFill="1" applyBorder="1" applyAlignment="1" applyProtection="1">
      <alignment horizontal="center" vertical="center"/>
    </xf>
    <xf numFmtId="0" fontId="24" fillId="12" borderId="15" xfId="3" applyNumberFormat="1" applyFont="1" applyFill="1" applyBorder="1" applyAlignment="1" applyProtection="1">
      <alignment horizontal="center" vertical="center"/>
    </xf>
    <xf numFmtId="0" fontId="25" fillId="12" borderId="16" xfId="0" applyFont="1" applyFill="1" applyBorder="1" applyAlignment="1">
      <alignment horizontal="center" vertical="center"/>
    </xf>
    <xf numFmtId="0" fontId="24" fillId="12" borderId="16" xfId="6" applyNumberFormat="1" applyFont="1" applyFill="1" applyBorder="1" applyAlignment="1" applyProtection="1">
      <alignment horizontal="center" vertical="center"/>
    </xf>
    <xf numFmtId="0" fontId="24" fillId="12" borderId="20" xfId="7" applyNumberFormat="1" applyFont="1" applyFill="1" applyBorder="1" applyAlignment="1" applyProtection="1">
      <alignment horizontal="center" vertical="center"/>
    </xf>
    <xf numFmtId="0" fontId="24" fillId="12" borderId="19" xfId="4" applyNumberFormat="1" applyFont="1" applyFill="1" applyBorder="1" applyAlignment="1" applyProtection="1">
      <alignment horizontal="center" vertical="center"/>
    </xf>
    <xf numFmtId="0" fontId="24" fillId="12" borderId="46" xfId="7" applyNumberFormat="1" applyFont="1" applyFill="1" applyBorder="1" applyAlignment="1" applyProtection="1">
      <alignment horizontal="center" vertical="center"/>
    </xf>
    <xf numFmtId="0" fontId="23" fillId="12" borderId="18" xfId="0" applyFont="1" applyFill="1" applyBorder="1"/>
    <xf numFmtId="0" fontId="23" fillId="12" borderId="34" xfId="0" applyFont="1" applyFill="1" applyBorder="1"/>
    <xf numFmtId="0" fontId="23" fillId="12" borderId="46" xfId="0" applyFont="1" applyFill="1" applyBorder="1"/>
    <xf numFmtId="0" fontId="24" fillId="12" borderId="67" xfId="7" applyNumberFormat="1" applyFont="1" applyFill="1" applyBorder="1" applyAlignment="1" applyProtection="1">
      <alignment horizontal="center" vertical="center"/>
    </xf>
    <xf numFmtId="0" fontId="24" fillId="12" borderId="11" xfId="7" applyNumberFormat="1" applyFont="1" applyFill="1" applyBorder="1" applyAlignment="1" applyProtection="1">
      <alignment horizontal="center" vertical="center"/>
    </xf>
    <xf numFmtId="0" fontId="24" fillId="12" borderId="9" xfId="7" applyNumberFormat="1" applyFont="1" applyFill="1" applyBorder="1" applyAlignment="1" applyProtection="1">
      <alignment horizontal="center" vertical="center"/>
    </xf>
    <xf numFmtId="0" fontId="25" fillId="12" borderId="17" xfId="12" applyNumberFormat="1" applyFont="1" applyFill="1" applyBorder="1" applyAlignment="1" applyProtection="1">
      <alignment horizontal="left" vertical="center"/>
    </xf>
    <xf numFmtId="0" fontId="25" fillId="12" borderId="17" xfId="12" applyNumberFormat="1" applyFont="1" applyFill="1" applyBorder="1" applyAlignment="1" applyProtection="1">
      <alignment horizontal="center" vertical="center"/>
    </xf>
    <xf numFmtId="0" fontId="25" fillId="12" borderId="19" xfId="12" applyNumberFormat="1" applyFont="1" applyFill="1" applyBorder="1" applyAlignment="1" applyProtection="1">
      <alignment horizontal="center" vertical="center"/>
    </xf>
    <xf numFmtId="0" fontId="24" fillId="12" borderId="17" xfId="4" applyNumberFormat="1" applyFont="1" applyFill="1" applyBorder="1" applyAlignment="1" applyProtection="1">
      <alignment horizontal="center" vertical="center"/>
    </xf>
    <xf numFmtId="0" fontId="24" fillId="12" borderId="68" xfId="0" applyFont="1" applyFill="1" applyBorder="1" applyAlignment="1">
      <alignment horizontal="center" vertical="center"/>
    </xf>
    <xf numFmtId="0" fontId="24" fillId="12" borderId="76" xfId="12" applyNumberFormat="1" applyFont="1" applyFill="1" applyBorder="1" applyAlignment="1" applyProtection="1">
      <alignment horizontal="center" vertical="center"/>
    </xf>
    <xf numFmtId="0" fontId="24" fillId="12" borderId="12" xfId="12" applyNumberFormat="1" applyFont="1" applyFill="1" applyBorder="1" applyAlignment="1" applyProtection="1">
      <alignment horizontal="center" vertical="center"/>
    </xf>
    <xf numFmtId="2" fontId="23" fillId="12" borderId="0" xfId="0" applyNumberFormat="1" applyFont="1" applyFill="1"/>
    <xf numFmtId="0" fontId="25" fillId="12" borderId="67" xfId="0" applyFont="1" applyFill="1" applyBorder="1" applyAlignment="1">
      <alignment horizontal="left" vertical="center"/>
    </xf>
    <xf numFmtId="0" fontId="25" fillId="12" borderId="11" xfId="0" applyFont="1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left" vertical="center"/>
    </xf>
    <xf numFmtId="0" fontId="25" fillId="12" borderId="16" xfId="12" applyNumberFormat="1" applyFont="1" applyFill="1" applyBorder="1" applyAlignment="1" applyProtection="1">
      <alignment horizontal="center" vertical="center"/>
    </xf>
    <xf numFmtId="0" fontId="24" fillId="12" borderId="10" xfId="4" applyNumberFormat="1" applyFont="1" applyFill="1" applyBorder="1" applyAlignment="1" applyProtection="1">
      <alignment horizontal="center" vertical="center"/>
    </xf>
    <xf numFmtId="0" fontId="24" fillId="12" borderId="14" xfId="0" applyFont="1" applyFill="1" applyBorder="1" applyAlignment="1">
      <alignment horizontal="center" vertical="center"/>
    </xf>
    <xf numFmtId="0" fontId="24" fillId="12" borderId="15" xfId="0" applyFont="1" applyFill="1" applyBorder="1" applyAlignment="1">
      <alignment horizontal="center" vertical="center"/>
    </xf>
    <xf numFmtId="0" fontId="24" fillId="12" borderId="42" xfId="7" applyNumberFormat="1" applyFont="1" applyFill="1" applyBorder="1" applyAlignment="1" applyProtection="1">
      <alignment horizontal="center" vertical="center"/>
    </xf>
    <xf numFmtId="0" fontId="24" fillId="12" borderId="50" xfId="6" applyNumberFormat="1" applyFont="1" applyFill="1" applyBorder="1" applyAlignment="1" applyProtection="1">
      <alignment horizontal="center" vertical="center"/>
    </xf>
    <xf numFmtId="0" fontId="25" fillId="12" borderId="19" xfId="0" applyFont="1" applyFill="1" applyBorder="1" applyAlignment="1">
      <alignment horizontal="center" vertical="center"/>
    </xf>
    <xf numFmtId="0" fontId="25" fillId="12" borderId="52" xfId="0" applyFont="1" applyFill="1" applyBorder="1" applyAlignment="1">
      <alignment horizontal="center" vertical="center"/>
    </xf>
    <xf numFmtId="0" fontId="25" fillId="12" borderId="42" xfId="0" applyFont="1" applyFill="1" applyBorder="1" applyAlignment="1">
      <alignment horizontal="center" vertical="center"/>
    </xf>
    <xf numFmtId="0" fontId="25" fillId="12" borderId="8" xfId="0" quotePrefix="1" applyFont="1" applyFill="1" applyBorder="1" applyAlignment="1">
      <alignment horizontal="center" vertical="center"/>
    </xf>
    <xf numFmtId="0" fontId="23" fillId="12" borderId="28" xfId="0" applyFont="1" applyFill="1" applyBorder="1"/>
    <xf numFmtId="0" fontId="23" fillId="12" borderId="0" xfId="0" applyFont="1" applyFill="1" applyBorder="1"/>
    <xf numFmtId="0" fontId="24" fillId="12" borderId="25" xfId="7" applyNumberFormat="1" applyFont="1" applyFill="1" applyBorder="1" applyAlignment="1" applyProtection="1">
      <alignment horizontal="center" vertical="center"/>
    </xf>
    <xf numFmtId="0" fontId="25" fillId="12" borderId="18" xfId="12" applyNumberFormat="1" applyFont="1" applyFill="1" applyBorder="1" applyAlignment="1" applyProtection="1">
      <alignment horizontal="left" vertical="center"/>
    </xf>
    <xf numFmtId="0" fontId="24" fillId="12" borderId="25" xfId="6" applyNumberFormat="1" applyFont="1" applyFill="1" applyBorder="1" applyAlignment="1" applyProtection="1">
      <alignment horizontal="center" vertical="center"/>
    </xf>
    <xf numFmtId="0" fontId="25" fillId="12" borderId="66" xfId="0" applyFont="1" applyFill="1" applyBorder="1" applyAlignment="1">
      <alignment horizontal="left" vertical="center"/>
    </xf>
    <xf numFmtId="0" fontId="25" fillId="12" borderId="29" xfId="0" applyFont="1" applyFill="1" applyBorder="1" applyAlignment="1">
      <alignment horizontal="center" vertical="center"/>
    </xf>
    <xf numFmtId="0" fontId="24" fillId="12" borderId="43" xfId="7" applyNumberFormat="1" applyFont="1" applyFill="1" applyBorder="1" applyAlignment="1" applyProtection="1">
      <alignment horizontal="center" vertical="center"/>
    </xf>
    <xf numFmtId="0" fontId="24" fillId="12" borderId="44" xfId="7" applyNumberFormat="1" applyFont="1" applyFill="1" applyBorder="1" applyAlignment="1" applyProtection="1">
      <alignment horizontal="center" vertical="center"/>
    </xf>
    <xf numFmtId="0" fontId="24" fillId="12" borderId="44" xfId="4" applyNumberFormat="1" applyFont="1" applyFill="1" applyBorder="1" applyAlignment="1" applyProtection="1">
      <alignment horizontal="center" vertical="center"/>
    </xf>
    <xf numFmtId="0" fontId="24" fillId="12" borderId="45" xfId="4" applyNumberFormat="1" applyFont="1" applyFill="1" applyBorder="1" applyAlignment="1" applyProtection="1">
      <alignment horizontal="center" vertical="center"/>
    </xf>
    <xf numFmtId="0" fontId="24" fillId="12" borderId="47" xfId="4" applyNumberFormat="1" applyFont="1" applyFill="1" applyBorder="1" applyAlignment="1" applyProtection="1">
      <alignment horizontal="center" vertical="center"/>
    </xf>
    <xf numFmtId="0" fontId="24" fillId="12" borderId="46" xfId="6" applyNumberFormat="1" applyFont="1" applyFill="1" applyBorder="1" applyAlignment="1" applyProtection="1">
      <alignment horizontal="center" vertical="center"/>
    </xf>
    <xf numFmtId="0" fontId="24" fillId="12" borderId="47" xfId="3" applyNumberFormat="1" applyFont="1" applyFill="1" applyBorder="1" applyAlignment="1" applyProtection="1">
      <alignment horizontal="center" vertical="center"/>
    </xf>
    <xf numFmtId="0" fontId="25" fillId="12" borderId="18" xfId="0" applyFont="1" applyFill="1" applyBorder="1"/>
    <xf numFmtId="0" fontId="25" fillId="12" borderId="47" xfId="0" applyFont="1" applyFill="1" applyBorder="1"/>
    <xf numFmtId="0" fontId="25" fillId="12" borderId="46" xfId="0" applyFont="1" applyFill="1" applyBorder="1"/>
    <xf numFmtId="0" fontId="24" fillId="12" borderId="50" xfId="0" applyFont="1" applyFill="1" applyBorder="1" applyAlignment="1">
      <alignment horizontal="center" vertical="center"/>
    </xf>
    <xf numFmtId="0" fontId="24" fillId="12" borderId="18" xfId="0" applyFont="1" applyFill="1" applyBorder="1" applyAlignment="1">
      <alignment horizontal="center" vertical="center"/>
    </xf>
    <xf numFmtId="0" fontId="24" fillId="12" borderId="72" xfId="7" applyNumberFormat="1" applyFont="1" applyFill="1" applyBorder="1" applyAlignment="1" applyProtection="1">
      <alignment horizontal="center" vertical="center"/>
    </xf>
    <xf numFmtId="0" fontId="24" fillId="12" borderId="66" xfId="6" applyNumberFormat="1" applyFont="1" applyFill="1" applyBorder="1" applyAlignment="1" applyProtection="1">
      <alignment horizontal="center" vertical="center"/>
    </xf>
    <xf numFmtId="0" fontId="24" fillId="12" borderId="66" xfId="4" applyNumberFormat="1" applyFont="1" applyFill="1" applyBorder="1" applyAlignment="1" applyProtection="1">
      <alignment horizontal="center" vertical="center"/>
    </xf>
    <xf numFmtId="0" fontId="24" fillId="12" borderId="66" xfId="7" applyNumberFormat="1" applyFont="1" applyFill="1" applyBorder="1" applyAlignment="1" applyProtection="1">
      <alignment horizontal="center" vertical="center"/>
    </xf>
    <xf numFmtId="0" fontId="24" fillId="12" borderId="73" xfId="4" applyNumberFormat="1" applyFont="1" applyFill="1" applyBorder="1" applyAlignment="1" applyProtection="1">
      <alignment horizontal="center" vertical="center"/>
    </xf>
    <xf numFmtId="0" fontId="24" fillId="12" borderId="66" xfId="0" applyFont="1" applyFill="1" applyBorder="1" applyAlignment="1">
      <alignment horizontal="center" vertical="center"/>
    </xf>
    <xf numFmtId="0" fontId="25" fillId="12" borderId="0" xfId="0" applyFont="1" applyFill="1" applyAlignment="1">
      <alignment horizontal="center"/>
    </xf>
    <xf numFmtId="0" fontId="31" fillId="12" borderId="0" xfId="0" applyFont="1" applyFill="1"/>
    <xf numFmtId="0" fontId="32" fillId="12" borderId="0" xfId="0" applyFont="1" applyFill="1" applyBorder="1" applyAlignment="1">
      <alignment horizontal="center" vertical="center"/>
    </xf>
    <xf numFmtId="0" fontId="33" fillId="12" borderId="7" xfId="10" applyNumberFormat="1" applyFont="1" applyFill="1" applyBorder="1" applyAlignment="1" applyProtection="1">
      <alignment horizontal="center" vertical="center"/>
    </xf>
    <xf numFmtId="0" fontId="33" fillId="12" borderId="7" xfId="7" applyNumberFormat="1" applyFont="1" applyFill="1" applyBorder="1" applyAlignment="1" applyProtection="1">
      <alignment horizontal="center" vertical="center"/>
    </xf>
    <xf numFmtId="0" fontId="33" fillId="12" borderId="7" xfId="4" applyNumberFormat="1" applyFont="1" applyFill="1" applyBorder="1" applyAlignment="1" applyProtection="1">
      <alignment horizontal="center" vertical="center"/>
    </xf>
    <xf numFmtId="0" fontId="33" fillId="12" borderId="7" xfId="6" applyNumberFormat="1" applyFont="1" applyFill="1" applyBorder="1" applyAlignment="1" applyProtection="1">
      <alignment horizontal="center" vertical="center"/>
    </xf>
    <xf numFmtId="0" fontId="33" fillId="12" borderId="7" xfId="3" applyNumberFormat="1" applyFont="1" applyFill="1" applyBorder="1" applyAlignment="1" applyProtection="1">
      <alignment horizontal="center" vertical="center"/>
    </xf>
    <xf numFmtId="0" fontId="33" fillId="12" borderId="7" xfId="8" applyNumberFormat="1" applyFont="1" applyFill="1" applyBorder="1" applyAlignment="1" applyProtection="1">
      <alignment horizontal="center" vertical="center"/>
    </xf>
    <xf numFmtId="0" fontId="33" fillId="12" borderId="7" xfId="5" applyNumberFormat="1" applyFont="1" applyFill="1" applyBorder="1" applyAlignment="1" applyProtection="1">
      <alignment horizontal="center" vertical="center"/>
    </xf>
    <xf numFmtId="1" fontId="33" fillId="12" borderId="6" xfId="2" applyNumberFormat="1" applyFont="1" applyFill="1" applyBorder="1" applyAlignment="1" applyProtection="1">
      <alignment horizontal="center" vertical="center"/>
    </xf>
    <xf numFmtId="1" fontId="31" fillId="12" borderId="0" xfId="0" applyNumberFormat="1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33" fillId="12" borderId="12" xfId="0" applyFont="1" applyFill="1" applyBorder="1" applyAlignment="1">
      <alignment horizontal="center" vertical="center"/>
    </xf>
    <xf numFmtId="164" fontId="34" fillId="12" borderId="18" xfId="0" applyNumberFormat="1" applyFont="1" applyFill="1" applyBorder="1" applyAlignment="1">
      <alignment horizontal="center" vertical="center"/>
    </xf>
    <xf numFmtId="0" fontId="32" fillId="12" borderId="0" xfId="0" applyFont="1" applyFill="1" applyBorder="1" applyAlignment="1"/>
    <xf numFmtId="1" fontId="33" fillId="12" borderId="12" xfId="12" applyNumberFormat="1" applyFont="1" applyFill="1" applyBorder="1" applyAlignment="1" applyProtection="1">
      <alignment horizontal="center" vertical="center"/>
    </xf>
    <xf numFmtId="0" fontId="33" fillId="12" borderId="7" xfId="2" applyNumberFormat="1" applyFont="1" applyFill="1" applyBorder="1" applyAlignment="1" applyProtection="1">
      <alignment horizontal="center" vertical="center"/>
    </xf>
    <xf numFmtId="2" fontId="31" fillId="12" borderId="0" xfId="26" applyNumberFormat="1" applyFont="1" applyFill="1" applyBorder="1" applyAlignment="1">
      <alignment horizontal="center" vertical="center"/>
    </xf>
    <xf numFmtId="0" fontId="32" fillId="12" borderId="3" xfId="7" applyNumberFormat="1" applyFont="1" applyFill="1" applyBorder="1" applyAlignment="1" applyProtection="1">
      <alignment horizontal="center" vertical="center"/>
    </xf>
    <xf numFmtId="0" fontId="32" fillId="12" borderId="4" xfId="7" applyNumberFormat="1" applyFont="1" applyFill="1" applyBorder="1" applyAlignment="1" applyProtection="1">
      <alignment horizontal="center" vertical="center"/>
    </xf>
    <xf numFmtId="0" fontId="32" fillId="12" borderId="4" xfId="4" applyNumberFormat="1" applyFont="1" applyFill="1" applyBorder="1" applyAlignment="1" applyProtection="1">
      <alignment horizontal="center" vertical="center"/>
    </xf>
    <xf numFmtId="0" fontId="32" fillId="12" borderId="5" xfId="4" applyNumberFormat="1" applyFont="1" applyFill="1" applyBorder="1" applyAlignment="1" applyProtection="1">
      <alignment horizontal="center" vertical="center"/>
    </xf>
    <xf numFmtId="0" fontId="32" fillId="12" borderId="3" xfId="6" applyNumberFormat="1" applyFont="1" applyFill="1" applyBorder="1" applyAlignment="1" applyProtection="1">
      <alignment horizontal="center" vertical="center"/>
    </xf>
    <xf numFmtId="0" fontId="32" fillId="12" borderId="4" xfId="3" applyNumberFormat="1" applyFont="1" applyFill="1" applyBorder="1" applyAlignment="1" applyProtection="1">
      <alignment horizontal="center" vertical="center"/>
    </xf>
    <xf numFmtId="0" fontId="32" fillId="12" borderId="4" xfId="6" applyNumberFormat="1" applyFont="1" applyFill="1" applyBorder="1" applyAlignment="1" applyProtection="1">
      <alignment horizontal="center" vertical="center"/>
    </xf>
    <xf numFmtId="0" fontId="32" fillId="12" borderId="5" xfId="3" applyNumberFormat="1" applyFont="1" applyFill="1" applyBorder="1" applyAlignment="1" applyProtection="1">
      <alignment horizontal="center" vertical="center"/>
    </xf>
    <xf numFmtId="0" fontId="32" fillId="12" borderId="3" xfId="8" applyNumberFormat="1" applyFont="1" applyFill="1" applyBorder="1" applyAlignment="1" applyProtection="1">
      <alignment horizontal="center" vertical="center"/>
    </xf>
    <xf numFmtId="0" fontId="32" fillId="12" borderId="4" xfId="5" applyNumberFormat="1" applyFont="1" applyFill="1" applyBorder="1" applyAlignment="1" applyProtection="1">
      <alignment horizontal="center" vertical="center"/>
    </xf>
    <xf numFmtId="0" fontId="32" fillId="12" borderId="4" xfId="8" applyNumberFormat="1" applyFont="1" applyFill="1" applyBorder="1" applyAlignment="1" applyProtection="1">
      <alignment horizontal="center" vertical="center"/>
    </xf>
    <xf numFmtId="0" fontId="32" fillId="12" borderId="5" xfId="5" applyNumberFormat="1" applyFont="1" applyFill="1" applyBorder="1" applyAlignment="1" applyProtection="1">
      <alignment horizontal="center" vertical="center"/>
    </xf>
    <xf numFmtId="0" fontId="31" fillId="12" borderId="23" xfId="0" applyFont="1" applyFill="1" applyBorder="1" applyAlignment="1">
      <alignment horizontal="center" vertical="center"/>
    </xf>
    <xf numFmtId="0" fontId="32" fillId="12" borderId="0" xfId="0" applyFont="1" applyFill="1" applyBorder="1" applyAlignment="1">
      <alignment horizontal="left" vertical="center"/>
    </xf>
    <xf numFmtId="0" fontId="32" fillId="12" borderId="0" xfId="0" applyFont="1" applyFill="1"/>
    <xf numFmtId="0" fontId="33" fillId="12" borderId="67" xfId="10" applyNumberFormat="1" applyFont="1" applyFill="1" applyBorder="1" applyAlignment="1" applyProtection="1">
      <alignment horizontal="center" vertical="center"/>
    </xf>
    <xf numFmtId="0" fontId="33" fillId="12" borderId="67" xfId="7" applyNumberFormat="1" applyFont="1" applyFill="1" applyBorder="1" applyAlignment="1" applyProtection="1">
      <alignment horizontal="center" vertical="center"/>
    </xf>
    <xf numFmtId="0" fontId="33" fillId="12" borderId="67" xfId="4" applyNumberFormat="1" applyFont="1" applyFill="1" applyBorder="1" applyAlignment="1" applyProtection="1">
      <alignment horizontal="center" vertical="center"/>
    </xf>
    <xf numFmtId="0" fontId="33" fillId="12" borderId="67" xfId="6" applyNumberFormat="1" applyFont="1" applyFill="1" applyBorder="1" applyAlignment="1" applyProtection="1">
      <alignment horizontal="center" vertical="center"/>
    </xf>
    <xf numFmtId="0" fontId="33" fillId="12" borderId="67" xfId="3" applyNumberFormat="1" applyFont="1" applyFill="1" applyBorder="1" applyAlignment="1" applyProtection="1">
      <alignment horizontal="center" vertical="center"/>
    </xf>
    <xf numFmtId="0" fontId="33" fillId="12" borderId="67" xfId="0" applyFont="1" applyFill="1" applyBorder="1" applyAlignment="1">
      <alignment horizontal="center" vertical="center"/>
    </xf>
    <xf numFmtId="164" fontId="33" fillId="12" borderId="67" xfId="2" applyNumberFormat="1" applyFont="1" applyFill="1" applyBorder="1" applyAlignment="1" applyProtection="1">
      <alignment horizontal="center" vertical="center"/>
    </xf>
    <xf numFmtId="0" fontId="33" fillId="12" borderId="7" xfId="9" applyNumberFormat="1" applyFont="1" applyFill="1" applyBorder="1" applyAlignment="1" applyProtection="1">
      <alignment horizontal="center" vertical="center"/>
    </xf>
    <xf numFmtId="164" fontId="33" fillId="12" borderId="7" xfId="2" applyNumberFormat="1" applyFont="1" applyFill="1" applyBorder="1" applyAlignment="1" applyProtection="1">
      <alignment horizontal="center" vertical="center"/>
    </xf>
    <xf numFmtId="0" fontId="32" fillId="12" borderId="0" xfId="0" applyFont="1" applyFill="1" applyAlignment="1"/>
    <xf numFmtId="0" fontId="33" fillId="12" borderId="12" xfId="12" applyNumberFormat="1" applyFont="1" applyFill="1" applyBorder="1" applyAlignment="1" applyProtection="1">
      <alignment horizontal="center" vertical="center"/>
    </xf>
    <xf numFmtId="0" fontId="33" fillId="12" borderId="12" xfId="2" applyNumberFormat="1" applyFont="1" applyFill="1" applyBorder="1" applyAlignment="1" applyProtection="1">
      <alignment horizontal="center" vertical="center"/>
    </xf>
    <xf numFmtId="0" fontId="31" fillId="0" borderId="0" xfId="0" applyFont="1"/>
    <xf numFmtId="0" fontId="32" fillId="12" borderId="20" xfId="7" applyNumberFormat="1" applyFont="1" applyFill="1" applyBorder="1" applyAlignment="1" applyProtection="1">
      <alignment horizontal="center" vertical="center"/>
    </xf>
    <xf numFmtId="0" fontId="32" fillId="12" borderId="17" xfId="7" applyNumberFormat="1" applyFont="1" applyFill="1" applyBorder="1" applyAlignment="1" applyProtection="1">
      <alignment horizontal="center" vertical="center"/>
    </xf>
    <xf numFmtId="0" fontId="32" fillId="12" borderId="17" xfId="4" applyNumberFormat="1" applyFont="1" applyFill="1" applyBorder="1" applyAlignment="1" applyProtection="1">
      <alignment horizontal="center" vertical="center"/>
    </xf>
    <xf numFmtId="0" fontId="32" fillId="12" borderId="21" xfId="4" applyNumberFormat="1" applyFont="1" applyFill="1" applyBorder="1" applyAlignment="1" applyProtection="1">
      <alignment horizontal="center" vertical="center"/>
    </xf>
    <xf numFmtId="0" fontId="32" fillId="12" borderId="29" xfId="6" applyNumberFormat="1" applyFont="1" applyFill="1" applyBorder="1" applyAlignment="1" applyProtection="1">
      <alignment horizontal="center" vertical="center"/>
    </xf>
    <xf numFmtId="0" fontId="32" fillId="12" borderId="17" xfId="3" applyNumberFormat="1" applyFont="1" applyFill="1" applyBorder="1" applyAlignment="1" applyProtection="1">
      <alignment horizontal="center" vertical="center"/>
    </xf>
    <xf numFmtId="0" fontId="32" fillId="12" borderId="17" xfId="6" applyNumberFormat="1" applyFont="1" applyFill="1" applyBorder="1" applyAlignment="1" applyProtection="1">
      <alignment horizontal="center" vertical="center"/>
    </xf>
    <xf numFmtId="0" fontId="32" fillId="12" borderId="21" xfId="3" applyNumberFormat="1" applyFont="1" applyFill="1" applyBorder="1" applyAlignment="1" applyProtection="1">
      <alignment horizontal="center" vertical="center"/>
    </xf>
    <xf numFmtId="0" fontId="32" fillId="12" borderId="20" xfId="8" applyNumberFormat="1" applyFont="1" applyFill="1" applyBorder="1" applyAlignment="1" applyProtection="1">
      <alignment horizontal="center" vertical="center"/>
    </xf>
    <xf numFmtId="0" fontId="32" fillId="12" borderId="17" xfId="5" applyNumberFormat="1" applyFont="1" applyFill="1" applyBorder="1" applyAlignment="1" applyProtection="1">
      <alignment horizontal="center" vertical="center"/>
    </xf>
    <xf numFmtId="0" fontId="32" fillId="12" borderId="17" xfId="8" applyNumberFormat="1" applyFont="1" applyFill="1" applyBorder="1" applyAlignment="1" applyProtection="1">
      <alignment horizontal="center" vertical="center"/>
    </xf>
    <xf numFmtId="0" fontId="32" fillId="12" borderId="21" xfId="5" applyNumberFormat="1" applyFont="1" applyFill="1" applyBorder="1" applyAlignment="1" applyProtection="1">
      <alignment horizontal="center" vertical="center"/>
    </xf>
    <xf numFmtId="0" fontId="31" fillId="12" borderId="0" xfId="0" applyFont="1" applyFill="1" applyBorder="1"/>
    <xf numFmtId="1" fontId="33" fillId="12" borderId="67" xfId="3" applyNumberFormat="1" applyFont="1" applyFill="1" applyBorder="1" applyAlignment="1" applyProtection="1">
      <alignment horizontal="center" vertical="center"/>
    </xf>
    <xf numFmtId="0" fontId="33" fillId="12" borderId="67" xfId="8" applyNumberFormat="1" applyFont="1" applyFill="1" applyBorder="1" applyAlignment="1" applyProtection="1">
      <alignment horizontal="center" vertical="center"/>
    </xf>
    <xf numFmtId="0" fontId="33" fillId="12" borderId="67" xfId="5" applyNumberFormat="1" applyFont="1" applyFill="1" applyBorder="1" applyAlignment="1" applyProtection="1">
      <alignment horizontal="center" vertical="center"/>
    </xf>
    <xf numFmtId="1" fontId="33" fillId="12" borderId="69" xfId="2" applyNumberFormat="1" applyFont="1" applyFill="1" applyBorder="1" applyAlignment="1" applyProtection="1">
      <alignment horizontal="center" vertical="center"/>
    </xf>
    <xf numFmtId="0" fontId="33" fillId="12" borderId="6" xfId="10" applyNumberFormat="1" applyFont="1" applyFill="1" applyBorder="1" applyAlignment="1" applyProtection="1">
      <alignment horizontal="center" vertical="center"/>
    </xf>
    <xf numFmtId="0" fontId="33" fillId="12" borderId="6" xfId="7" applyNumberFormat="1" applyFont="1" applyFill="1" applyBorder="1" applyAlignment="1" applyProtection="1">
      <alignment horizontal="center" vertical="center"/>
    </xf>
    <xf numFmtId="0" fontId="33" fillId="12" borderId="6" xfId="4" applyNumberFormat="1" applyFont="1" applyFill="1" applyBorder="1" applyAlignment="1" applyProtection="1">
      <alignment horizontal="center" vertical="center"/>
    </xf>
    <xf numFmtId="0" fontId="33" fillId="12" borderId="6" xfId="6" applyNumberFormat="1" applyFont="1" applyFill="1" applyBorder="1" applyAlignment="1" applyProtection="1">
      <alignment horizontal="center" vertical="center"/>
    </xf>
    <xf numFmtId="0" fontId="33" fillId="12" borderId="6" xfId="3" applyNumberFormat="1" applyFont="1" applyFill="1" applyBorder="1" applyAlignment="1" applyProtection="1">
      <alignment horizontal="center" vertical="center"/>
    </xf>
    <xf numFmtId="0" fontId="33" fillId="12" borderId="7" xfId="0" applyFont="1" applyFill="1" applyBorder="1" applyAlignment="1">
      <alignment horizontal="center" vertical="center"/>
    </xf>
    <xf numFmtId="0" fontId="33" fillId="12" borderId="18" xfId="0" applyFont="1" applyFill="1" applyBorder="1" applyAlignment="1">
      <alignment horizontal="center" vertical="center"/>
    </xf>
    <xf numFmtId="164" fontId="33" fillId="12" borderId="12" xfId="2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67" xfId="10" applyNumberFormat="1" applyFont="1" applyFill="1" applyBorder="1" applyAlignment="1" applyProtection="1">
      <alignment horizontal="center" vertical="center"/>
    </xf>
    <xf numFmtId="0" fontId="33" fillId="0" borderId="7" xfId="7" applyNumberFormat="1" applyFont="1" applyFill="1" applyBorder="1" applyAlignment="1" applyProtection="1">
      <alignment horizontal="center" vertical="center"/>
    </xf>
    <xf numFmtId="0" fontId="33" fillId="0" borderId="7" xfId="4" applyNumberFormat="1" applyFont="1" applyFill="1" applyBorder="1" applyAlignment="1" applyProtection="1">
      <alignment horizontal="center" vertical="center"/>
    </xf>
    <xf numFmtId="0" fontId="33" fillId="0" borderId="7" xfId="6" applyNumberFormat="1" applyFont="1" applyFill="1" applyBorder="1" applyAlignment="1" applyProtection="1">
      <alignment horizontal="center" vertical="center"/>
    </xf>
    <xf numFmtId="1" fontId="33" fillId="0" borderId="7" xfId="3" applyNumberFormat="1" applyFont="1" applyFill="1" applyBorder="1" applyAlignment="1" applyProtection="1">
      <alignment horizontal="center" vertical="center"/>
    </xf>
    <xf numFmtId="0" fontId="33" fillId="0" borderId="7" xfId="3" applyNumberFormat="1" applyFont="1" applyFill="1" applyBorder="1" applyAlignment="1" applyProtection="1">
      <alignment horizontal="center" vertical="center"/>
    </xf>
    <xf numFmtId="0" fontId="33" fillId="0" borderId="7" xfId="8" applyNumberFormat="1" applyFont="1" applyFill="1" applyBorder="1" applyAlignment="1" applyProtection="1">
      <alignment horizontal="center" vertical="center"/>
    </xf>
    <xf numFmtId="0" fontId="33" fillId="0" borderId="7" xfId="5" applyNumberFormat="1" applyFont="1" applyFill="1" applyBorder="1" applyAlignment="1" applyProtection="1">
      <alignment horizontal="center" vertical="center"/>
    </xf>
    <xf numFmtId="0" fontId="33" fillId="0" borderId="7" xfId="10" applyNumberFormat="1" applyFont="1" applyFill="1" applyBorder="1" applyAlignment="1" applyProtection="1">
      <alignment horizontal="center" vertical="center"/>
    </xf>
    <xf numFmtId="0" fontId="36" fillId="0" borderId="0" xfId="0" applyFont="1"/>
    <xf numFmtId="0" fontId="33" fillId="0" borderId="18" xfId="0" applyFont="1" applyFill="1" applyBorder="1" applyAlignment="1">
      <alignment horizontal="center" vertical="center"/>
    </xf>
    <xf numFmtId="0" fontId="33" fillId="0" borderId="13" xfId="9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/>
    <xf numFmtId="0" fontId="33" fillId="0" borderId="12" xfId="12" applyNumberFormat="1" applyFont="1" applyFill="1" applyBorder="1" applyAlignment="1" applyProtection="1">
      <alignment horizontal="center" vertical="center"/>
    </xf>
    <xf numFmtId="0" fontId="33" fillId="0" borderId="7" xfId="2" applyNumberFormat="1" applyFont="1" applyFill="1" applyBorder="1" applyAlignment="1" applyProtection="1">
      <alignment horizontal="center" vertical="center"/>
    </xf>
    <xf numFmtId="0" fontId="32" fillId="0" borderId="3" xfId="7" applyNumberFormat="1" applyFont="1" applyFill="1" applyBorder="1" applyAlignment="1" applyProtection="1">
      <alignment horizontal="center" vertical="center"/>
    </xf>
    <xf numFmtId="0" fontId="32" fillId="0" borderId="4" xfId="7" applyNumberFormat="1" applyFont="1" applyFill="1" applyBorder="1" applyAlignment="1" applyProtection="1">
      <alignment horizontal="center" vertical="center"/>
    </xf>
    <xf numFmtId="0" fontId="32" fillId="0" borderId="4" xfId="4" applyNumberFormat="1" applyFont="1" applyFill="1" applyBorder="1" applyAlignment="1" applyProtection="1">
      <alignment horizontal="center" vertical="center"/>
    </xf>
    <xf numFmtId="0" fontId="32" fillId="0" borderId="5" xfId="4" applyNumberFormat="1" applyFont="1" applyFill="1" applyBorder="1" applyAlignment="1" applyProtection="1">
      <alignment horizontal="center" vertical="center"/>
    </xf>
    <xf numFmtId="0" fontId="32" fillId="0" borderId="3" xfId="6" applyNumberFormat="1" applyFont="1" applyFill="1" applyBorder="1" applyAlignment="1" applyProtection="1">
      <alignment horizontal="center" vertical="center"/>
    </xf>
    <xf numFmtId="0" fontId="32" fillId="0" borderId="4" xfId="3" applyNumberFormat="1" applyFont="1" applyFill="1" applyBorder="1" applyAlignment="1" applyProtection="1">
      <alignment horizontal="center" vertical="center"/>
    </xf>
    <xf numFmtId="0" fontId="32" fillId="0" borderId="4" xfId="6" applyNumberFormat="1" applyFont="1" applyFill="1" applyBorder="1" applyAlignment="1" applyProtection="1">
      <alignment horizontal="center" vertical="center"/>
    </xf>
    <xf numFmtId="0" fontId="32" fillId="0" borderId="5" xfId="3" applyNumberFormat="1" applyFont="1" applyFill="1" applyBorder="1" applyAlignment="1" applyProtection="1">
      <alignment horizontal="center" vertical="center"/>
    </xf>
    <xf numFmtId="0" fontId="32" fillId="0" borderId="3" xfId="8" applyNumberFormat="1" applyFont="1" applyFill="1" applyBorder="1" applyAlignment="1" applyProtection="1">
      <alignment horizontal="center" vertical="center"/>
    </xf>
    <xf numFmtId="0" fontId="32" fillId="0" borderId="4" xfId="5" applyNumberFormat="1" applyFont="1" applyFill="1" applyBorder="1" applyAlignment="1" applyProtection="1">
      <alignment horizontal="center" vertical="center"/>
    </xf>
    <xf numFmtId="0" fontId="32" fillId="0" borderId="4" xfId="8" applyNumberFormat="1" applyFont="1" applyFill="1" applyBorder="1" applyAlignment="1" applyProtection="1">
      <alignment horizontal="center" vertical="center"/>
    </xf>
    <xf numFmtId="0" fontId="32" fillId="0" borderId="5" xfId="5" applyNumberFormat="1" applyFont="1" applyFill="1" applyBorder="1" applyAlignment="1" applyProtection="1">
      <alignment horizontal="center" vertical="center"/>
    </xf>
    <xf numFmtId="0" fontId="32" fillId="0" borderId="0" xfId="0" applyFont="1" applyFill="1"/>
    <xf numFmtId="0" fontId="32" fillId="0" borderId="48" xfId="7" applyNumberFormat="1" applyFont="1" applyFill="1" applyBorder="1" applyAlignment="1" applyProtection="1">
      <alignment horizontal="center" vertical="center"/>
    </xf>
    <xf numFmtId="0" fontId="32" fillId="0" borderId="22" xfId="7" applyNumberFormat="1" applyFont="1" applyFill="1" applyBorder="1" applyAlignment="1" applyProtection="1">
      <alignment horizontal="center" vertical="center"/>
    </xf>
    <xf numFmtId="0" fontId="32" fillId="0" borderId="22" xfId="4" applyNumberFormat="1" applyFont="1" applyFill="1" applyBorder="1" applyAlignment="1" applyProtection="1">
      <alignment horizontal="center" vertical="center"/>
    </xf>
    <xf numFmtId="0" fontId="32" fillId="0" borderId="49" xfId="4" applyNumberFormat="1" applyFont="1" applyFill="1" applyBorder="1" applyAlignment="1" applyProtection="1">
      <alignment horizontal="center" vertical="center"/>
    </xf>
    <xf numFmtId="0" fontId="32" fillId="0" borderId="78" xfId="6" applyNumberFormat="1" applyFont="1" applyFill="1" applyBorder="1" applyAlignment="1" applyProtection="1">
      <alignment horizontal="center" vertical="center"/>
    </xf>
    <xf numFmtId="0" fontId="32" fillId="0" borderId="22" xfId="3" applyNumberFormat="1" applyFont="1" applyFill="1" applyBorder="1" applyAlignment="1" applyProtection="1">
      <alignment horizontal="center" vertical="center"/>
    </xf>
    <xf numFmtId="0" fontId="32" fillId="0" borderId="22" xfId="6" applyNumberFormat="1" applyFont="1" applyFill="1" applyBorder="1" applyAlignment="1" applyProtection="1">
      <alignment horizontal="center" vertical="center"/>
    </xf>
    <xf numFmtId="0" fontId="32" fillId="0" borderId="49" xfId="3" applyNumberFormat="1" applyFont="1" applyFill="1" applyBorder="1" applyAlignment="1" applyProtection="1">
      <alignment horizontal="center" vertical="center"/>
    </xf>
    <xf numFmtId="0" fontId="33" fillId="0" borderId="6" xfId="10" applyNumberFormat="1" applyFont="1" applyFill="1" applyBorder="1" applyAlignment="1" applyProtection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164" fontId="33" fillId="0" borderId="7" xfId="2" applyNumberFormat="1" applyFont="1" applyFill="1" applyBorder="1" applyAlignment="1" applyProtection="1">
      <alignment horizontal="center" vertical="center"/>
    </xf>
    <xf numFmtId="0" fontId="33" fillId="0" borderId="12" xfId="9" applyNumberFormat="1" applyFont="1" applyFill="1" applyBorder="1" applyAlignment="1" applyProtection="1">
      <alignment horizontal="center" vertical="center"/>
    </xf>
    <xf numFmtId="164" fontId="33" fillId="0" borderId="12" xfId="2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/>
    <xf numFmtId="0" fontId="33" fillId="0" borderId="12" xfId="2" applyNumberFormat="1" applyFont="1" applyFill="1" applyBorder="1" applyAlignment="1" applyProtection="1">
      <alignment horizontal="center" vertical="center"/>
    </xf>
    <xf numFmtId="0" fontId="33" fillId="0" borderId="67" xfId="7" applyNumberFormat="1" applyFont="1" applyFill="1" applyBorder="1" applyAlignment="1" applyProtection="1">
      <alignment horizontal="center" vertical="center"/>
    </xf>
    <xf numFmtId="0" fontId="33" fillId="0" borderId="67" xfId="4" applyNumberFormat="1" applyFont="1" applyFill="1" applyBorder="1" applyAlignment="1" applyProtection="1">
      <alignment horizontal="center" vertical="center"/>
    </xf>
    <xf numFmtId="0" fontId="33" fillId="0" borderId="67" xfId="6" applyNumberFormat="1" applyFont="1" applyFill="1" applyBorder="1" applyAlignment="1" applyProtection="1">
      <alignment horizontal="center" vertical="center"/>
    </xf>
    <xf numFmtId="1" fontId="33" fillId="0" borderId="67" xfId="3" applyNumberFormat="1" applyFont="1" applyFill="1" applyBorder="1" applyAlignment="1" applyProtection="1">
      <alignment horizontal="center" vertical="center"/>
    </xf>
    <xf numFmtId="0" fontId="33" fillId="0" borderId="67" xfId="3" applyNumberFormat="1" applyFont="1" applyFill="1" applyBorder="1" applyAlignment="1" applyProtection="1">
      <alignment horizontal="center" vertical="center"/>
    </xf>
    <xf numFmtId="0" fontId="33" fillId="0" borderId="67" xfId="8" applyNumberFormat="1" applyFont="1" applyFill="1" applyBorder="1" applyAlignment="1" applyProtection="1">
      <alignment horizontal="center" vertical="center"/>
    </xf>
    <xf numFmtId="0" fontId="33" fillId="0" borderId="67" xfId="5" applyNumberFormat="1" applyFont="1" applyFill="1" applyBorder="1" applyAlignment="1" applyProtection="1">
      <alignment horizontal="center" vertical="center"/>
    </xf>
    <xf numFmtId="164" fontId="33" fillId="0" borderId="67" xfId="2" applyNumberFormat="1" applyFont="1" applyFill="1" applyBorder="1" applyAlignment="1" applyProtection="1">
      <alignment horizontal="center" vertical="center"/>
    </xf>
    <xf numFmtId="0" fontId="31" fillId="0" borderId="0" xfId="0" applyFont="1" applyFill="1"/>
    <xf numFmtId="0" fontId="33" fillId="0" borderId="18" xfId="9" applyNumberFormat="1" applyFont="1" applyFill="1" applyBorder="1" applyAlignment="1" applyProtection="1">
      <alignment horizontal="center" vertical="center"/>
    </xf>
    <xf numFmtId="164" fontId="33" fillId="0" borderId="18" xfId="2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7" xfId="12" applyNumberFormat="1" applyFont="1" applyFill="1" applyBorder="1" applyAlignment="1" applyProtection="1">
      <alignment horizontal="center" vertical="center"/>
    </xf>
    <xf numFmtId="0" fontId="33" fillId="0" borderId="7" xfId="2" applyNumberFormat="1" applyFont="1" applyFill="1" applyBorder="1" applyAlignment="1" applyProtection="1">
      <alignment vertical="center"/>
    </xf>
    <xf numFmtId="0" fontId="32" fillId="0" borderId="20" xfId="7" applyNumberFormat="1" applyFont="1" applyFill="1" applyBorder="1" applyAlignment="1" applyProtection="1">
      <alignment horizontal="center" vertical="center"/>
    </xf>
    <xf numFmtId="0" fontId="32" fillId="0" borderId="17" xfId="7" applyNumberFormat="1" applyFont="1" applyFill="1" applyBorder="1" applyAlignment="1" applyProtection="1">
      <alignment horizontal="center" vertical="center"/>
    </xf>
    <xf numFmtId="0" fontId="32" fillId="0" borderId="17" xfId="4" applyNumberFormat="1" applyFont="1" applyFill="1" applyBorder="1" applyAlignment="1" applyProtection="1">
      <alignment horizontal="center" vertical="center"/>
    </xf>
    <xf numFmtId="0" fontId="32" fillId="0" borderId="21" xfId="4" applyNumberFormat="1" applyFont="1" applyFill="1" applyBorder="1" applyAlignment="1" applyProtection="1">
      <alignment horizontal="center" vertical="center"/>
    </xf>
    <xf numFmtId="0" fontId="32" fillId="0" borderId="20" xfId="6" applyNumberFormat="1" applyFont="1" applyFill="1" applyBorder="1" applyAlignment="1" applyProtection="1">
      <alignment horizontal="center" vertical="center"/>
    </xf>
    <xf numFmtId="0" fontId="32" fillId="0" borderId="17" xfId="3" applyNumberFormat="1" applyFont="1" applyFill="1" applyBorder="1" applyAlignment="1" applyProtection="1">
      <alignment horizontal="center" vertical="center"/>
    </xf>
    <xf numFmtId="0" fontId="32" fillId="0" borderId="17" xfId="6" applyNumberFormat="1" applyFont="1" applyFill="1" applyBorder="1" applyAlignment="1" applyProtection="1">
      <alignment horizontal="center" vertical="center"/>
    </xf>
    <xf numFmtId="0" fontId="32" fillId="0" borderId="21" xfId="3" applyNumberFormat="1" applyFont="1" applyFill="1" applyBorder="1" applyAlignment="1" applyProtection="1">
      <alignment horizontal="center" vertical="center"/>
    </xf>
    <xf numFmtId="0" fontId="32" fillId="0" borderId="20" xfId="8" applyNumberFormat="1" applyFont="1" applyFill="1" applyBorder="1" applyAlignment="1" applyProtection="1">
      <alignment horizontal="center" vertical="center"/>
    </xf>
    <xf numFmtId="0" fontId="32" fillId="0" borderId="17" xfId="5" applyNumberFormat="1" applyFont="1" applyFill="1" applyBorder="1" applyAlignment="1" applyProtection="1">
      <alignment horizontal="center" vertical="center"/>
    </xf>
    <xf numFmtId="0" fontId="32" fillId="0" borderId="17" xfId="8" applyNumberFormat="1" applyFont="1" applyFill="1" applyBorder="1" applyAlignment="1" applyProtection="1">
      <alignment horizontal="center" vertical="center"/>
    </xf>
    <xf numFmtId="0" fontId="32" fillId="0" borderId="21" xfId="5" applyNumberFormat="1" applyFont="1" applyFill="1" applyBorder="1" applyAlignment="1" applyProtection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164" fontId="33" fillId="0" borderId="11" xfId="2" applyNumberFormat="1" applyFont="1" applyFill="1" applyBorder="1" applyAlignment="1" applyProtection="1">
      <alignment horizontal="center" vertical="center"/>
    </xf>
    <xf numFmtId="0" fontId="36" fillId="0" borderId="0" xfId="0" applyFont="1" applyFill="1"/>
    <xf numFmtId="164" fontId="33" fillId="0" borderId="16" xfId="2" applyNumberFormat="1" applyFont="1" applyFill="1" applyBorder="1" applyAlignment="1" applyProtection="1">
      <alignment horizontal="center" vertical="center"/>
    </xf>
    <xf numFmtId="1" fontId="33" fillId="0" borderId="11" xfId="2" applyNumberFormat="1" applyFont="1" applyFill="1" applyBorder="1" applyAlignment="1" applyProtection="1">
      <alignment horizontal="center" vertical="center"/>
    </xf>
    <xf numFmtId="0" fontId="33" fillId="0" borderId="67" xfId="0" applyFont="1" applyFill="1" applyBorder="1" applyAlignment="1">
      <alignment horizontal="center" vertical="center"/>
    </xf>
    <xf numFmtId="0" fontId="33" fillId="0" borderId="7" xfId="9" applyNumberFormat="1" applyFont="1" applyFill="1" applyBorder="1" applyAlignment="1" applyProtection="1">
      <alignment horizontal="center" vertical="center"/>
    </xf>
    <xf numFmtId="164" fontId="33" fillId="0" borderId="6" xfId="2" applyNumberFormat="1" applyFont="1" applyFill="1" applyBorder="1" applyAlignment="1" applyProtection="1">
      <alignment horizontal="center" vertical="center"/>
    </xf>
    <xf numFmtId="164" fontId="34" fillId="0" borderId="18" xfId="0" applyNumberFormat="1" applyFont="1" applyFill="1" applyBorder="1" applyAlignment="1">
      <alignment horizontal="center" vertical="center"/>
    </xf>
    <xf numFmtId="0" fontId="33" fillId="0" borderId="12" xfId="2" applyNumberFormat="1" applyFont="1" applyFill="1" applyBorder="1" applyAlignment="1" applyProtection="1">
      <alignment vertical="center"/>
    </xf>
    <xf numFmtId="0" fontId="33" fillId="14" borderId="12" xfId="12" applyNumberFormat="1" applyFont="1" applyFill="1" applyBorder="1" applyAlignment="1" applyProtection="1">
      <alignment horizontal="center" vertical="center"/>
    </xf>
    <xf numFmtId="0" fontId="33" fillId="15" borderId="7" xfId="2" applyNumberFormat="1" applyFont="1" applyFill="1" applyBorder="1" applyAlignment="1" applyProtection="1">
      <alignment horizontal="center" vertical="center"/>
    </xf>
    <xf numFmtId="0" fontId="33" fillId="15" borderId="7" xfId="2" applyNumberFormat="1" applyFont="1" applyFill="1" applyBorder="1" applyAlignment="1" applyProtection="1">
      <alignment vertical="center"/>
    </xf>
    <xf numFmtId="0" fontId="33" fillId="14" borderId="7" xfId="12" applyNumberFormat="1" applyFont="1" applyFill="1" applyBorder="1" applyAlignment="1" applyProtection="1">
      <alignment horizontal="center" vertical="center"/>
    </xf>
    <xf numFmtId="0" fontId="33" fillId="15" borderId="12" xfId="2" applyNumberFormat="1" applyFont="1" applyFill="1" applyBorder="1" applyAlignment="1" applyProtection="1">
      <alignment horizontal="center" vertical="center"/>
    </xf>
    <xf numFmtId="0" fontId="33" fillId="0" borderId="11" xfId="9" applyNumberFormat="1" applyFont="1" applyFill="1" applyBorder="1" applyAlignment="1" applyProtection="1">
      <alignment horizontal="center" vertical="center"/>
    </xf>
    <xf numFmtId="1" fontId="33" fillId="0" borderId="7" xfId="2" applyNumberFormat="1" applyFont="1" applyFill="1" applyBorder="1" applyAlignment="1" applyProtection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164" fontId="33" fillId="0" borderId="7" xfId="12" applyNumberFormat="1" applyFont="1" applyFill="1" applyBorder="1" applyAlignment="1" applyProtection="1">
      <alignment horizontal="center" vertical="center"/>
    </xf>
    <xf numFmtId="0" fontId="37" fillId="0" borderId="0" xfId="0" applyFont="1" applyFill="1"/>
    <xf numFmtId="0" fontId="37" fillId="0" borderId="0" xfId="0" applyFont="1"/>
    <xf numFmtId="1" fontId="33" fillId="0" borderId="67" xfId="2" applyNumberFormat="1" applyFont="1" applyFill="1" applyBorder="1" applyAlignment="1" applyProtection="1">
      <alignment horizontal="center" vertical="center"/>
    </xf>
    <xf numFmtId="0" fontId="31" fillId="0" borderId="66" xfId="0" applyFont="1" applyFill="1" applyBorder="1"/>
    <xf numFmtId="0" fontId="31" fillId="0" borderId="70" xfId="0" applyFont="1" applyFill="1" applyBorder="1"/>
    <xf numFmtId="0" fontId="31" fillId="0" borderId="67" xfId="0" applyFont="1" applyFill="1" applyBorder="1"/>
    <xf numFmtId="0" fontId="32" fillId="0" borderId="66" xfId="0" applyFont="1" applyFill="1" applyBorder="1"/>
    <xf numFmtId="0" fontId="32" fillId="0" borderId="70" xfId="0" applyFont="1" applyFill="1" applyBorder="1"/>
    <xf numFmtId="0" fontId="32" fillId="0" borderId="67" xfId="0" applyFont="1" applyFill="1" applyBorder="1"/>
    <xf numFmtId="0" fontId="32" fillId="12" borderId="66" xfId="0" applyFont="1" applyFill="1" applyBorder="1"/>
    <xf numFmtId="0" fontId="32" fillId="12" borderId="70" xfId="0" applyFont="1" applyFill="1" applyBorder="1"/>
    <xf numFmtId="0" fontId="32" fillId="12" borderId="67" xfId="0" applyFont="1" applyFill="1" applyBorder="1"/>
    <xf numFmtId="0" fontId="31" fillId="12" borderId="66" xfId="0" applyFont="1" applyFill="1" applyBorder="1"/>
    <xf numFmtId="0" fontId="31" fillId="12" borderId="70" xfId="0" applyFont="1" applyFill="1" applyBorder="1"/>
    <xf numFmtId="0" fontId="31" fillId="12" borderId="67" xfId="0" applyFont="1" applyFill="1" applyBorder="1"/>
    <xf numFmtId="0" fontId="33" fillId="12" borderId="13" xfId="9" applyNumberFormat="1" applyFont="1" applyFill="1" applyBorder="1" applyAlignment="1" applyProtection="1">
      <alignment horizontal="center" vertical="center"/>
    </xf>
    <xf numFmtId="0" fontId="33" fillId="12" borderId="16" xfId="9" applyNumberFormat="1" applyFont="1" applyFill="1" applyBorder="1" applyAlignment="1" applyProtection="1">
      <alignment horizontal="center" vertical="center"/>
    </xf>
    <xf numFmtId="0" fontId="33" fillId="12" borderId="12" xfId="9" applyNumberFormat="1" applyFont="1" applyFill="1" applyBorder="1" applyAlignment="1" applyProtection="1">
      <alignment horizontal="center" vertical="center"/>
    </xf>
    <xf numFmtId="0" fontId="33" fillId="12" borderId="8" xfId="9" applyNumberFormat="1" applyFont="1" applyFill="1" applyBorder="1" applyAlignment="1" applyProtection="1">
      <alignment horizontal="center" vertical="center"/>
    </xf>
    <xf numFmtId="0" fontId="33" fillId="12" borderId="51" xfId="9" applyNumberFormat="1" applyFont="1" applyFill="1" applyBorder="1" applyAlignment="1" applyProtection="1">
      <alignment horizontal="center" vertical="center"/>
    </xf>
    <xf numFmtId="0" fontId="33" fillId="12" borderId="18" xfId="9" applyNumberFormat="1" applyFont="1" applyFill="1" applyBorder="1" applyAlignment="1" applyProtection="1">
      <alignment horizontal="center" vertical="center"/>
    </xf>
    <xf numFmtId="0" fontId="33" fillId="13" borderId="13" xfId="9" applyNumberFormat="1" applyFont="1" applyFill="1" applyBorder="1" applyAlignment="1" applyProtection="1">
      <alignment horizontal="center" vertical="center"/>
    </xf>
    <xf numFmtId="0" fontId="25" fillId="0" borderId="24" xfId="12" applyNumberFormat="1" applyFont="1" applyFill="1" applyBorder="1" applyAlignment="1" applyProtection="1">
      <alignment horizontal="center" vertical="center"/>
    </xf>
    <xf numFmtId="0" fontId="25" fillId="0" borderId="0" xfId="12" applyNumberFormat="1" applyFont="1" applyFill="1" applyBorder="1" applyAlignment="1" applyProtection="1">
      <alignment horizontal="center" vertical="center"/>
    </xf>
    <xf numFmtId="0" fontId="25" fillId="0" borderId="84" xfId="12" applyNumberFormat="1" applyFont="1" applyFill="1" applyBorder="1" applyAlignment="1" applyProtection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4" fillId="0" borderId="18" xfId="9" applyNumberFormat="1" applyFont="1" applyFill="1" applyBorder="1" applyAlignment="1" applyProtection="1">
      <alignment horizontal="center" vertical="center"/>
    </xf>
    <xf numFmtId="0" fontId="24" fillId="0" borderId="18" xfId="9" applyNumberFormat="1" applyFont="1" applyFill="1" applyBorder="1" applyAlignment="1" applyProtection="1">
      <alignment horizontal="center" vertical="center" wrapText="1"/>
    </xf>
    <xf numFmtId="0" fontId="24" fillId="0" borderId="42" xfId="9" applyNumberFormat="1" applyFont="1" applyFill="1" applyBorder="1" applyAlignment="1" applyProtection="1">
      <alignment horizontal="center" vertical="center" wrapText="1"/>
    </xf>
    <xf numFmtId="0" fontId="25" fillId="0" borderId="43" xfId="7" applyNumberFormat="1" applyFont="1" applyFill="1" applyBorder="1" applyAlignment="1" applyProtection="1">
      <alignment horizontal="center" vertical="center"/>
    </xf>
    <xf numFmtId="0" fontId="25" fillId="0" borderId="44" xfId="7" applyNumberFormat="1" applyFont="1" applyFill="1" applyBorder="1" applyAlignment="1" applyProtection="1">
      <alignment horizontal="center" vertical="center"/>
    </xf>
    <xf numFmtId="0" fontId="25" fillId="0" borderId="45" xfId="7" applyNumberFormat="1" applyFont="1" applyFill="1" applyBorder="1" applyAlignment="1" applyProtection="1">
      <alignment horizontal="center" vertical="center"/>
    </xf>
    <xf numFmtId="0" fontId="25" fillId="0" borderId="46" xfId="7" applyNumberFormat="1" applyFont="1" applyFill="1" applyBorder="1" applyAlignment="1" applyProtection="1">
      <alignment horizontal="center" vertical="center"/>
    </xf>
    <xf numFmtId="0" fontId="25" fillId="0" borderId="18" xfId="7" applyNumberFormat="1" applyFont="1" applyFill="1" applyBorder="1" applyAlignment="1" applyProtection="1">
      <alignment horizontal="center" vertical="center"/>
    </xf>
    <xf numFmtId="0" fontId="25" fillId="0" borderId="47" xfId="7" applyNumberFormat="1" applyFont="1" applyFill="1" applyBorder="1" applyAlignment="1" applyProtection="1">
      <alignment horizontal="center" vertical="center"/>
    </xf>
    <xf numFmtId="0" fontId="33" fillId="12" borderId="51" xfId="0" applyFont="1" applyFill="1" applyBorder="1" applyAlignment="1">
      <alignment horizontal="center" vertical="center"/>
    </xf>
    <xf numFmtId="0" fontId="33" fillId="12" borderId="0" xfId="0" applyFont="1" applyFill="1" applyBorder="1" applyAlignment="1">
      <alignment horizontal="center" vertical="center"/>
    </xf>
    <xf numFmtId="0" fontId="32" fillId="12" borderId="36" xfId="8" applyNumberFormat="1" applyFont="1" applyFill="1" applyBorder="1" applyAlignment="1" applyProtection="1">
      <alignment horizontal="center" vertical="center"/>
    </xf>
    <xf numFmtId="0" fontId="32" fillId="12" borderId="52" xfId="8" applyNumberFormat="1" applyFont="1" applyFill="1" applyBorder="1" applyAlignment="1" applyProtection="1">
      <alignment horizontal="center" vertical="center"/>
    </xf>
    <xf numFmtId="0" fontId="32" fillId="12" borderId="16" xfId="8" applyNumberFormat="1" applyFont="1" applyFill="1" applyBorder="1" applyAlignment="1" applyProtection="1">
      <alignment horizontal="center" vertical="center"/>
    </xf>
    <xf numFmtId="0" fontId="32" fillId="12" borderId="13" xfId="8" applyNumberFormat="1" applyFont="1" applyFill="1" applyBorder="1" applyAlignment="1" applyProtection="1">
      <alignment horizontal="center" vertical="center"/>
    </xf>
    <xf numFmtId="0" fontId="32" fillId="12" borderId="40" xfId="8" applyNumberFormat="1" applyFont="1" applyFill="1" applyBorder="1" applyAlignment="1" applyProtection="1">
      <alignment horizontal="center" vertical="center"/>
    </xf>
    <xf numFmtId="0" fontId="32" fillId="12" borderId="30" xfId="7" applyNumberFormat="1" applyFont="1" applyFill="1" applyBorder="1" applyAlignment="1" applyProtection="1">
      <alignment horizontal="center" vertical="center"/>
    </xf>
    <xf numFmtId="0" fontId="32" fillId="12" borderId="31" xfId="7" applyNumberFormat="1" applyFont="1" applyFill="1" applyBorder="1" applyAlignment="1" applyProtection="1">
      <alignment horizontal="center" vertical="center"/>
    </xf>
    <xf numFmtId="0" fontId="32" fillId="12" borderId="32" xfId="7" applyNumberFormat="1" applyFont="1" applyFill="1" applyBorder="1" applyAlignment="1" applyProtection="1">
      <alignment horizontal="center" vertical="center"/>
    </xf>
    <xf numFmtId="0" fontId="32" fillId="12" borderId="53" xfId="6" applyNumberFormat="1" applyFont="1" applyFill="1" applyBorder="1" applyAlignment="1" applyProtection="1">
      <alignment horizontal="center" vertical="center"/>
    </xf>
    <xf numFmtId="0" fontId="32" fillId="12" borderId="54" xfId="6" applyNumberFormat="1" applyFont="1" applyFill="1" applyBorder="1" applyAlignment="1" applyProtection="1">
      <alignment horizontal="center" vertical="center"/>
    </xf>
    <xf numFmtId="0" fontId="32" fillId="12" borderId="55" xfId="6" applyNumberFormat="1" applyFont="1" applyFill="1" applyBorder="1" applyAlignment="1" applyProtection="1">
      <alignment horizontal="center" vertical="center"/>
    </xf>
    <xf numFmtId="0" fontId="32" fillId="12" borderId="12" xfId="7" applyNumberFormat="1" applyFont="1" applyFill="1" applyBorder="1" applyAlignment="1" applyProtection="1">
      <alignment horizontal="center" vertical="center"/>
    </xf>
    <xf numFmtId="0" fontId="32" fillId="12" borderId="15" xfId="7" applyNumberFormat="1" applyFont="1" applyFill="1" applyBorder="1" applyAlignment="1" applyProtection="1">
      <alignment horizontal="center" vertical="center"/>
    </xf>
    <xf numFmtId="0" fontId="33" fillId="12" borderId="52" xfId="9" applyNumberFormat="1" applyFont="1" applyFill="1" applyBorder="1" applyAlignment="1" applyProtection="1">
      <alignment horizontal="center" vertical="center" wrapText="1"/>
    </xf>
    <xf numFmtId="0" fontId="32" fillId="12" borderId="13" xfId="6" applyNumberFormat="1" applyFont="1" applyFill="1" applyBorder="1" applyAlignment="1" applyProtection="1">
      <alignment horizontal="center" vertical="center"/>
    </xf>
    <xf numFmtId="0" fontId="32" fillId="12" borderId="52" xfId="6" applyNumberFormat="1" applyFont="1" applyFill="1" applyBorder="1" applyAlignment="1" applyProtection="1">
      <alignment horizontal="center" vertical="center"/>
    </xf>
    <xf numFmtId="0" fontId="32" fillId="12" borderId="40" xfId="6" applyNumberFormat="1" applyFont="1" applyFill="1" applyBorder="1" applyAlignment="1" applyProtection="1">
      <alignment horizontal="center" vertical="center"/>
    </xf>
    <xf numFmtId="0" fontId="33" fillId="12" borderId="86" xfId="9" applyNumberFormat="1" applyFont="1" applyFill="1" applyBorder="1" applyAlignment="1" applyProtection="1">
      <alignment horizontal="center" vertical="center" wrapText="1"/>
    </xf>
    <xf numFmtId="0" fontId="33" fillId="12" borderId="27" xfId="9" applyNumberFormat="1" applyFont="1" applyFill="1" applyBorder="1" applyAlignment="1" applyProtection="1">
      <alignment horizontal="center" vertical="center" wrapText="1"/>
    </xf>
    <xf numFmtId="0" fontId="33" fillId="12" borderId="87" xfId="9" applyNumberFormat="1" applyFont="1" applyFill="1" applyBorder="1" applyAlignment="1" applyProtection="1">
      <alignment horizontal="center" vertical="center" wrapText="1"/>
    </xf>
    <xf numFmtId="0" fontId="32" fillId="12" borderId="53" xfId="8" applyNumberFormat="1" applyFont="1" applyFill="1" applyBorder="1" applyAlignment="1" applyProtection="1">
      <alignment horizontal="center" vertical="center"/>
    </xf>
    <xf numFmtId="0" fontId="32" fillId="12" borderId="54" xfId="8" applyNumberFormat="1" applyFont="1" applyFill="1" applyBorder="1" applyAlignment="1" applyProtection="1">
      <alignment horizontal="center" vertical="center"/>
    </xf>
    <xf numFmtId="0" fontId="32" fillId="12" borderId="55" xfId="8" applyNumberFormat="1" applyFont="1" applyFill="1" applyBorder="1" applyAlignment="1" applyProtection="1">
      <alignment horizontal="center" vertical="center"/>
    </xf>
    <xf numFmtId="0" fontId="32" fillId="12" borderId="14" xfId="7" applyNumberFormat="1" applyFont="1" applyFill="1" applyBorder="1" applyAlignment="1" applyProtection="1">
      <alignment horizontal="center" vertical="center"/>
    </xf>
    <xf numFmtId="0" fontId="33" fillId="12" borderId="13" xfId="9" applyNumberFormat="1" applyFont="1" applyFill="1" applyBorder="1" applyAlignment="1" applyProtection="1">
      <alignment horizontal="center" vertical="center"/>
    </xf>
    <xf numFmtId="0" fontId="33" fillId="12" borderId="52" xfId="9" applyNumberFormat="1" applyFont="1" applyFill="1" applyBorder="1" applyAlignment="1" applyProtection="1">
      <alignment horizontal="center" vertical="center"/>
    </xf>
    <xf numFmtId="0" fontId="33" fillId="12" borderId="16" xfId="9" applyNumberFormat="1" applyFont="1" applyFill="1" applyBorder="1" applyAlignment="1" applyProtection="1">
      <alignment horizontal="center" vertical="center"/>
    </xf>
    <xf numFmtId="0" fontId="33" fillId="12" borderId="12" xfId="9" applyNumberFormat="1" applyFont="1" applyFill="1" applyBorder="1" applyAlignment="1" applyProtection="1">
      <alignment horizontal="center" vertical="center"/>
    </xf>
    <xf numFmtId="0" fontId="33" fillId="12" borderId="12" xfId="9" applyNumberFormat="1" applyFont="1" applyFill="1" applyBorder="1" applyAlignment="1" applyProtection="1">
      <alignment horizontal="center" vertical="center" wrapText="1"/>
    </xf>
    <xf numFmtId="0" fontId="33" fillId="12" borderId="13" xfId="9" applyNumberFormat="1" applyFont="1" applyFill="1" applyBorder="1" applyAlignment="1" applyProtection="1">
      <alignment horizontal="center" vertical="center" wrapText="1"/>
    </xf>
    <xf numFmtId="0" fontId="32" fillId="12" borderId="36" xfId="6" applyNumberFormat="1" applyFont="1" applyFill="1" applyBorder="1" applyAlignment="1" applyProtection="1">
      <alignment horizontal="center" vertical="center"/>
    </xf>
    <xf numFmtId="0" fontId="32" fillId="12" borderId="16" xfId="6" applyNumberFormat="1" applyFont="1" applyFill="1" applyBorder="1" applyAlignment="1" applyProtection="1">
      <alignment horizontal="center" vertical="center"/>
    </xf>
    <xf numFmtId="0" fontId="24" fillId="12" borderId="79" xfId="0" applyFont="1" applyFill="1" applyBorder="1" applyAlignment="1">
      <alignment horizontal="right" vertical="center"/>
    </xf>
    <xf numFmtId="0" fontId="24" fillId="12" borderId="81" xfId="0" applyFont="1" applyFill="1" applyBorder="1" applyAlignment="1">
      <alignment horizontal="right" vertical="center"/>
    </xf>
    <xf numFmtId="0" fontId="24" fillId="12" borderId="82" xfId="0" applyFont="1" applyFill="1" applyBorder="1" applyAlignment="1">
      <alignment horizontal="right" vertical="center"/>
    </xf>
    <xf numFmtId="0" fontId="33" fillId="12" borderId="51" xfId="0" applyFont="1" applyFill="1" applyBorder="1" applyAlignment="1">
      <alignment horizontal="center"/>
    </xf>
    <xf numFmtId="0" fontId="33" fillId="12" borderId="0" xfId="0" applyFont="1" applyFill="1" applyBorder="1" applyAlignment="1">
      <alignment horizontal="center"/>
    </xf>
    <xf numFmtId="0" fontId="32" fillId="12" borderId="30" xfId="6" applyNumberFormat="1" applyFont="1" applyFill="1" applyBorder="1" applyAlignment="1" applyProtection="1">
      <alignment horizontal="center" vertical="center"/>
    </xf>
    <xf numFmtId="0" fontId="32" fillId="12" borderId="31" xfId="6" applyNumberFormat="1" applyFont="1" applyFill="1" applyBorder="1" applyAlignment="1" applyProtection="1">
      <alignment horizontal="center" vertical="center"/>
    </xf>
    <xf numFmtId="0" fontId="32" fillId="12" borderId="32" xfId="6" applyNumberFormat="1" applyFont="1" applyFill="1" applyBorder="1" applyAlignment="1" applyProtection="1">
      <alignment horizontal="center" vertical="center"/>
    </xf>
    <xf numFmtId="0" fontId="33" fillId="12" borderId="16" xfId="9" applyNumberFormat="1" applyFont="1" applyFill="1" applyBorder="1" applyAlignment="1" applyProtection="1">
      <alignment horizontal="center" vertical="center" wrapText="1"/>
    </xf>
    <xf numFmtId="0" fontId="32" fillId="12" borderId="14" xfId="6" applyNumberFormat="1" applyFont="1" applyFill="1" applyBorder="1" applyAlignment="1" applyProtection="1">
      <alignment horizontal="center" vertical="center"/>
    </xf>
    <xf numFmtId="0" fontId="32" fillId="12" borderId="12" xfId="6" applyNumberFormat="1" applyFont="1" applyFill="1" applyBorder="1" applyAlignment="1" applyProtection="1">
      <alignment horizontal="center" vertical="center"/>
    </xf>
    <xf numFmtId="0" fontId="32" fillId="12" borderId="15" xfId="6" applyNumberFormat="1" applyFont="1" applyFill="1" applyBorder="1" applyAlignment="1" applyProtection="1">
      <alignment horizontal="center" vertical="center"/>
    </xf>
    <xf numFmtId="0" fontId="33" fillId="12" borderId="7" xfId="9" applyNumberFormat="1" applyFont="1" applyFill="1" applyBorder="1" applyAlignment="1" applyProtection="1">
      <alignment horizontal="center" vertical="center"/>
    </xf>
    <xf numFmtId="0" fontId="33" fillId="12" borderId="11" xfId="9" applyNumberFormat="1" applyFont="1" applyFill="1" applyBorder="1" applyAlignment="1" applyProtection="1">
      <alignment horizontal="center" vertical="center"/>
    </xf>
    <xf numFmtId="0" fontId="24" fillId="12" borderId="79" xfId="12" applyNumberFormat="1" applyFont="1" applyFill="1" applyBorder="1" applyAlignment="1" applyProtection="1">
      <alignment horizontal="right" vertical="center"/>
    </xf>
    <xf numFmtId="0" fontId="24" fillId="12" borderId="74" xfId="12" applyNumberFormat="1" applyFont="1" applyFill="1" applyBorder="1" applyAlignment="1" applyProtection="1">
      <alignment horizontal="right" vertical="center"/>
    </xf>
    <xf numFmtId="0" fontId="24" fillId="12" borderId="75" xfId="12" applyNumberFormat="1" applyFont="1" applyFill="1" applyBorder="1" applyAlignment="1" applyProtection="1">
      <alignment horizontal="right" vertical="center"/>
    </xf>
    <xf numFmtId="0" fontId="32" fillId="12" borderId="12" xfId="8" applyNumberFormat="1" applyFont="1" applyFill="1" applyBorder="1" applyAlignment="1" applyProtection="1">
      <alignment horizontal="center" vertical="center"/>
    </xf>
    <xf numFmtId="0" fontId="32" fillId="12" borderId="15" xfId="8" applyNumberFormat="1" applyFont="1" applyFill="1" applyBorder="1" applyAlignment="1" applyProtection="1">
      <alignment horizontal="center" vertical="center"/>
    </xf>
    <xf numFmtId="0" fontId="32" fillId="12" borderId="14" xfId="8" applyNumberFormat="1" applyFont="1" applyFill="1" applyBorder="1" applyAlignment="1" applyProtection="1">
      <alignment horizontal="center" vertical="center"/>
    </xf>
    <xf numFmtId="0" fontId="32" fillId="12" borderId="57" xfId="6" applyNumberFormat="1" applyFont="1" applyFill="1" applyBorder="1" applyAlignment="1" applyProtection="1">
      <alignment horizontal="center" vertical="center"/>
    </xf>
    <xf numFmtId="0" fontId="32" fillId="12" borderId="30" xfId="8" applyNumberFormat="1" applyFont="1" applyFill="1" applyBorder="1" applyAlignment="1" applyProtection="1">
      <alignment horizontal="center" vertical="center"/>
    </xf>
    <xf numFmtId="0" fontId="32" fillId="12" borderId="31" xfId="8" applyNumberFormat="1" applyFont="1" applyFill="1" applyBorder="1" applyAlignment="1" applyProtection="1">
      <alignment horizontal="center" vertical="center"/>
    </xf>
    <xf numFmtId="0" fontId="32" fillId="12" borderId="32" xfId="8" applyNumberFormat="1" applyFont="1" applyFill="1" applyBorder="1" applyAlignment="1" applyProtection="1">
      <alignment horizontal="center" vertical="center"/>
    </xf>
    <xf numFmtId="0" fontId="33" fillId="12" borderId="18" xfId="9" applyNumberFormat="1" applyFont="1" applyFill="1" applyBorder="1" applyAlignment="1" applyProtection="1">
      <alignment horizontal="center" vertical="center"/>
    </xf>
    <xf numFmtId="0" fontId="33" fillId="12" borderId="18" xfId="9" applyNumberFormat="1" applyFont="1" applyFill="1" applyBorder="1" applyAlignment="1" applyProtection="1">
      <alignment horizontal="center" vertical="center" wrapText="1"/>
    </xf>
    <xf numFmtId="0" fontId="24" fillId="12" borderId="74" xfId="0" applyFont="1" applyFill="1" applyBorder="1" applyAlignment="1">
      <alignment horizontal="right" vertical="center"/>
    </xf>
    <xf numFmtId="0" fontId="24" fillId="12" borderId="75" xfId="0" applyFont="1" applyFill="1" applyBorder="1" applyAlignment="1">
      <alignment horizontal="right" vertical="center"/>
    </xf>
    <xf numFmtId="0" fontId="33" fillId="12" borderId="8" xfId="9" applyNumberFormat="1" applyFont="1" applyFill="1" applyBorder="1" applyAlignment="1" applyProtection="1">
      <alignment horizontal="center" vertical="center"/>
    </xf>
    <xf numFmtId="0" fontId="33" fillId="12" borderId="51" xfId="9" applyNumberFormat="1" applyFont="1" applyFill="1" applyBorder="1" applyAlignment="1" applyProtection="1">
      <alignment horizontal="center" vertical="center"/>
    </xf>
    <xf numFmtId="0" fontId="24" fillId="12" borderId="81" xfId="12" applyNumberFormat="1" applyFont="1" applyFill="1" applyBorder="1" applyAlignment="1" applyProtection="1">
      <alignment horizontal="right" vertical="center"/>
    </xf>
    <xf numFmtId="0" fontId="24" fillId="12" borderId="82" xfId="12" applyNumberFormat="1" applyFont="1" applyFill="1" applyBorder="1" applyAlignment="1" applyProtection="1">
      <alignment horizontal="right" vertical="center"/>
    </xf>
    <xf numFmtId="0" fontId="33" fillId="12" borderId="42" xfId="9" applyNumberFormat="1" applyFont="1" applyFill="1" applyBorder="1" applyAlignment="1" applyProtection="1">
      <alignment horizontal="center" vertical="center"/>
    </xf>
    <xf numFmtId="0" fontId="33" fillId="12" borderId="58" xfId="9" applyNumberFormat="1" applyFont="1" applyFill="1" applyBorder="1" applyAlignment="1" applyProtection="1">
      <alignment horizontal="center" vertical="center"/>
    </xf>
    <xf numFmtId="0" fontId="33" fillId="12" borderId="50" xfId="9" applyNumberFormat="1" applyFont="1" applyFill="1" applyBorder="1" applyAlignment="1" applyProtection="1">
      <alignment horizontal="center" vertical="center"/>
    </xf>
    <xf numFmtId="0" fontId="33" fillId="0" borderId="13" xfId="9" applyNumberFormat="1" applyFont="1" applyFill="1" applyBorder="1" applyAlignment="1" applyProtection="1">
      <alignment horizontal="center" vertical="center"/>
    </xf>
    <xf numFmtId="0" fontId="33" fillId="0" borderId="52" xfId="9" applyNumberFormat="1" applyFont="1" applyFill="1" applyBorder="1" applyAlignment="1" applyProtection="1">
      <alignment horizontal="center" vertical="center"/>
    </xf>
    <xf numFmtId="0" fontId="33" fillId="0" borderId="16" xfId="9" applyNumberFormat="1" applyFont="1" applyFill="1" applyBorder="1" applyAlignment="1" applyProtection="1">
      <alignment horizontal="center" vertical="center"/>
    </xf>
    <xf numFmtId="0" fontId="33" fillId="0" borderId="12" xfId="9" applyNumberFormat="1" applyFont="1" applyFill="1" applyBorder="1" applyAlignment="1" applyProtection="1">
      <alignment horizontal="center" vertical="center"/>
    </xf>
    <xf numFmtId="0" fontId="33" fillId="0" borderId="12" xfId="9" applyNumberFormat="1" applyFont="1" applyFill="1" applyBorder="1" applyAlignment="1" applyProtection="1">
      <alignment horizontal="center" vertical="center" wrapText="1"/>
    </xf>
    <xf numFmtId="0" fontId="33" fillId="0" borderId="13" xfId="9" applyNumberFormat="1" applyFont="1" applyFill="1" applyBorder="1" applyAlignment="1" applyProtection="1">
      <alignment horizontal="center" vertical="center" wrapText="1"/>
    </xf>
    <xf numFmtId="0" fontId="24" fillId="0" borderId="79" xfId="0" applyFont="1" applyFill="1" applyBorder="1" applyAlignment="1">
      <alignment horizontal="right" vertical="center"/>
    </xf>
    <xf numFmtId="0" fontId="24" fillId="0" borderId="81" xfId="0" applyFont="1" applyFill="1" applyBorder="1" applyAlignment="1">
      <alignment horizontal="right" vertical="center"/>
    </xf>
    <xf numFmtId="0" fontId="24" fillId="0" borderId="82" xfId="0" applyFont="1" applyFill="1" applyBorder="1" applyAlignment="1">
      <alignment horizontal="right" vertical="center"/>
    </xf>
    <xf numFmtId="0" fontId="33" fillId="0" borderId="52" xfId="9" applyNumberFormat="1" applyFont="1" applyFill="1" applyBorder="1" applyAlignment="1" applyProtection="1">
      <alignment horizontal="center" vertical="center" wrapText="1"/>
    </xf>
    <xf numFmtId="0" fontId="33" fillId="0" borderId="51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2" fillId="0" borderId="12" xfId="8" applyNumberFormat="1" applyFont="1" applyFill="1" applyBorder="1" applyAlignment="1" applyProtection="1">
      <alignment horizontal="center" vertical="center"/>
    </xf>
    <xf numFmtId="0" fontId="32" fillId="0" borderId="15" xfId="8" applyNumberFormat="1" applyFont="1" applyFill="1" applyBorder="1" applyAlignment="1" applyProtection="1">
      <alignment horizontal="center" vertical="center"/>
    </xf>
    <xf numFmtId="0" fontId="32" fillId="0" borderId="30" xfId="6" applyNumberFormat="1" applyFont="1" applyFill="1" applyBorder="1" applyAlignment="1" applyProtection="1">
      <alignment horizontal="center" vertical="center"/>
    </xf>
    <xf numFmtId="0" fontId="32" fillId="0" borderId="31" xfId="6" applyNumberFormat="1" applyFont="1" applyFill="1" applyBorder="1" applyAlignment="1" applyProtection="1">
      <alignment horizontal="center" vertical="center"/>
    </xf>
    <xf numFmtId="0" fontId="32" fillId="0" borderId="32" xfId="6" applyNumberFormat="1" applyFont="1" applyFill="1" applyBorder="1" applyAlignment="1" applyProtection="1">
      <alignment horizontal="center" vertical="center"/>
    </xf>
    <xf numFmtId="0" fontId="33" fillId="0" borderId="86" xfId="9" applyNumberFormat="1" applyFont="1" applyFill="1" applyBorder="1" applyAlignment="1" applyProtection="1">
      <alignment horizontal="center" vertical="center" wrapText="1"/>
    </xf>
    <xf numFmtId="0" fontId="33" fillId="0" borderId="27" xfId="9" applyNumberFormat="1" applyFont="1" applyFill="1" applyBorder="1" applyAlignment="1" applyProtection="1">
      <alignment horizontal="center" vertical="center" wrapText="1"/>
    </xf>
    <xf numFmtId="0" fontId="33" fillId="0" borderId="87" xfId="9" applyNumberFormat="1" applyFont="1" applyFill="1" applyBorder="1" applyAlignment="1" applyProtection="1">
      <alignment horizontal="center" vertical="center" wrapText="1"/>
    </xf>
    <xf numFmtId="0" fontId="32" fillId="0" borderId="14" xfId="7" applyNumberFormat="1" applyFont="1" applyFill="1" applyBorder="1" applyAlignment="1" applyProtection="1">
      <alignment horizontal="center" vertical="center"/>
    </xf>
    <xf numFmtId="0" fontId="32" fillId="0" borderId="12" xfId="7" applyNumberFormat="1" applyFont="1" applyFill="1" applyBorder="1" applyAlignment="1" applyProtection="1">
      <alignment horizontal="center" vertical="center"/>
    </xf>
    <xf numFmtId="0" fontId="32" fillId="0" borderId="15" xfId="7" applyNumberFormat="1" applyFont="1" applyFill="1" applyBorder="1" applyAlignment="1" applyProtection="1">
      <alignment horizontal="center" vertical="center"/>
    </xf>
    <xf numFmtId="0" fontId="32" fillId="0" borderId="14" xfId="6" applyNumberFormat="1" applyFont="1" applyFill="1" applyBorder="1" applyAlignment="1" applyProtection="1">
      <alignment horizontal="center" vertical="center"/>
    </xf>
    <xf numFmtId="0" fontId="32" fillId="0" borderId="12" xfId="6" applyNumberFormat="1" applyFont="1" applyFill="1" applyBorder="1" applyAlignment="1" applyProtection="1">
      <alignment horizontal="center" vertical="center"/>
    </xf>
    <xf numFmtId="0" fontId="32" fillId="0" borderId="15" xfId="6" applyNumberFormat="1" applyFont="1" applyFill="1" applyBorder="1" applyAlignment="1" applyProtection="1">
      <alignment horizontal="center" vertical="center"/>
    </xf>
    <xf numFmtId="0" fontId="32" fillId="0" borderId="30" xfId="7" applyNumberFormat="1" applyFont="1" applyFill="1" applyBorder="1" applyAlignment="1" applyProtection="1">
      <alignment horizontal="center" vertical="center"/>
    </xf>
    <xf numFmtId="0" fontId="32" fillId="0" borderId="31" xfId="7" applyNumberFormat="1" applyFont="1" applyFill="1" applyBorder="1" applyAlignment="1" applyProtection="1">
      <alignment horizontal="center" vertical="center"/>
    </xf>
    <xf numFmtId="0" fontId="32" fillId="0" borderId="32" xfId="7" applyNumberFormat="1" applyFont="1" applyFill="1" applyBorder="1" applyAlignment="1" applyProtection="1">
      <alignment horizontal="center" vertical="center"/>
    </xf>
    <xf numFmtId="0" fontId="32" fillId="0" borderId="14" xfId="8" applyNumberFormat="1" applyFont="1" applyFill="1" applyBorder="1" applyAlignment="1" applyProtection="1">
      <alignment horizontal="center" vertical="center"/>
    </xf>
    <xf numFmtId="0" fontId="32" fillId="0" borderId="30" xfId="8" applyNumberFormat="1" applyFont="1" applyFill="1" applyBorder="1" applyAlignment="1" applyProtection="1">
      <alignment horizontal="center" vertical="center"/>
    </xf>
    <xf numFmtId="0" fontId="32" fillId="0" borderId="31" xfId="8" applyNumberFormat="1" applyFont="1" applyFill="1" applyBorder="1" applyAlignment="1" applyProtection="1">
      <alignment horizontal="center" vertical="center"/>
    </xf>
    <xf numFmtId="0" fontId="32" fillId="0" borderId="32" xfId="8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32" fillId="0" borderId="18" xfId="7" applyNumberFormat="1" applyFont="1" applyFill="1" applyBorder="1" applyAlignment="1" applyProtection="1">
      <alignment horizontal="center" vertical="center"/>
    </xf>
    <xf numFmtId="0" fontId="32" fillId="0" borderId="47" xfId="7" applyNumberFormat="1" applyFont="1" applyFill="1" applyBorder="1" applyAlignment="1" applyProtection="1">
      <alignment horizontal="center" vertical="center"/>
    </xf>
    <xf numFmtId="0" fontId="32" fillId="0" borderId="50" xfId="6" applyNumberFormat="1" applyFont="1" applyFill="1" applyBorder="1" applyAlignment="1" applyProtection="1">
      <alignment horizontal="center" vertical="center"/>
    </xf>
    <xf numFmtId="0" fontId="32" fillId="0" borderId="18" xfId="6" applyNumberFormat="1" applyFont="1" applyFill="1" applyBorder="1" applyAlignment="1" applyProtection="1">
      <alignment horizontal="center" vertical="center"/>
    </xf>
    <xf numFmtId="0" fontId="32" fillId="0" borderId="47" xfId="6" applyNumberFormat="1" applyFont="1" applyFill="1" applyBorder="1" applyAlignment="1" applyProtection="1">
      <alignment horizontal="center" vertical="center"/>
    </xf>
    <xf numFmtId="0" fontId="24" fillId="0" borderId="79" xfId="12" applyNumberFormat="1" applyFont="1" applyFill="1" applyBorder="1" applyAlignment="1" applyProtection="1">
      <alignment horizontal="right" vertical="center"/>
    </xf>
    <xf numFmtId="0" fontId="24" fillId="0" borderId="81" xfId="12" applyNumberFormat="1" applyFont="1" applyFill="1" applyBorder="1" applyAlignment="1" applyProtection="1">
      <alignment horizontal="right" vertical="center"/>
    </xf>
    <xf numFmtId="0" fontId="24" fillId="0" borderId="82" xfId="12" applyNumberFormat="1" applyFont="1" applyFill="1" applyBorder="1" applyAlignment="1" applyProtection="1">
      <alignment horizontal="right" vertical="center"/>
    </xf>
    <xf numFmtId="0" fontId="32" fillId="0" borderId="43" xfId="7" applyNumberFormat="1" applyFont="1" applyFill="1" applyBorder="1" applyAlignment="1" applyProtection="1">
      <alignment horizontal="center" vertical="center"/>
    </xf>
    <xf numFmtId="0" fontId="32" fillId="0" borderId="44" xfId="7" applyNumberFormat="1" applyFont="1" applyFill="1" applyBorder="1" applyAlignment="1" applyProtection="1">
      <alignment horizontal="center" vertical="center"/>
    </xf>
    <xf numFmtId="0" fontId="32" fillId="0" borderId="45" xfId="7" applyNumberFormat="1" applyFont="1" applyFill="1" applyBorder="1" applyAlignment="1" applyProtection="1">
      <alignment horizontal="center" vertical="center"/>
    </xf>
    <xf numFmtId="0" fontId="32" fillId="0" borderId="77" xfId="6" applyNumberFormat="1" applyFont="1" applyFill="1" applyBorder="1" applyAlignment="1" applyProtection="1">
      <alignment horizontal="center" vertical="center"/>
    </xf>
    <xf numFmtId="0" fontId="32" fillId="0" borderId="44" xfId="6" applyNumberFormat="1" applyFont="1" applyFill="1" applyBorder="1" applyAlignment="1" applyProtection="1">
      <alignment horizontal="center" vertical="center"/>
    </xf>
    <xf numFmtId="0" fontId="32" fillId="0" borderId="45" xfId="6" applyNumberFormat="1" applyFont="1" applyFill="1" applyBorder="1" applyAlignment="1" applyProtection="1">
      <alignment horizontal="center" vertical="center"/>
    </xf>
    <xf numFmtId="0" fontId="33" fillId="0" borderId="16" xfId="9" applyNumberFormat="1" applyFont="1" applyFill="1" applyBorder="1" applyAlignment="1" applyProtection="1">
      <alignment horizontal="center" vertical="center" wrapText="1"/>
    </xf>
    <xf numFmtId="0" fontId="32" fillId="0" borderId="46" xfId="7" applyNumberFormat="1" applyFont="1" applyFill="1" applyBorder="1" applyAlignment="1" applyProtection="1">
      <alignment horizontal="center" vertical="center"/>
    </xf>
    <xf numFmtId="0" fontId="33" fillId="0" borderId="18" xfId="9" applyNumberFormat="1" applyFont="1" applyFill="1" applyBorder="1" applyAlignment="1" applyProtection="1">
      <alignment horizontal="center" vertical="center"/>
    </xf>
    <xf numFmtId="0" fontId="33" fillId="0" borderId="5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0" borderId="74" xfId="0" applyFont="1" applyFill="1" applyBorder="1" applyAlignment="1">
      <alignment horizontal="right" vertical="center"/>
    </xf>
    <xf numFmtId="0" fontId="24" fillId="0" borderId="75" xfId="0" applyFont="1" applyFill="1" applyBorder="1" applyAlignment="1">
      <alignment horizontal="right" vertical="center"/>
    </xf>
    <xf numFmtId="1" fontId="33" fillId="0" borderId="18" xfId="9" applyNumberFormat="1" applyFont="1" applyFill="1" applyBorder="1" applyAlignment="1" applyProtection="1">
      <alignment horizontal="center" vertical="center"/>
    </xf>
    <xf numFmtId="0" fontId="33" fillId="0" borderId="8" xfId="9" applyNumberFormat="1" applyFont="1" applyFill="1" applyBorder="1" applyAlignment="1" applyProtection="1">
      <alignment horizontal="center" vertical="center"/>
    </xf>
    <xf numFmtId="0" fontId="33" fillId="0" borderId="51" xfId="9" applyNumberFormat="1" applyFont="1" applyFill="1" applyBorder="1" applyAlignment="1" applyProtection="1">
      <alignment horizontal="center" vertical="center"/>
    </xf>
    <xf numFmtId="0" fontId="33" fillId="0" borderId="11" xfId="9" applyNumberFormat="1" applyFont="1" applyFill="1" applyBorder="1" applyAlignment="1" applyProtection="1">
      <alignment horizontal="center" vertical="center"/>
    </xf>
    <xf numFmtId="1" fontId="33" fillId="0" borderId="8" xfId="9" applyNumberFormat="1" applyFont="1" applyFill="1" applyBorder="1" applyAlignment="1" applyProtection="1">
      <alignment horizontal="center" vertical="center"/>
    </xf>
    <xf numFmtId="0" fontId="33" fillId="0" borderId="7" xfId="9" applyNumberFormat="1" applyFont="1" applyFill="1" applyBorder="1" applyAlignment="1" applyProtection="1">
      <alignment horizontal="center" vertical="center"/>
    </xf>
    <xf numFmtId="0" fontId="33" fillId="13" borderId="13" xfId="9" applyNumberFormat="1" applyFont="1" applyFill="1" applyBorder="1" applyAlignment="1" applyProtection="1">
      <alignment horizontal="center" vertical="center"/>
    </xf>
    <xf numFmtId="0" fontId="33" fillId="13" borderId="52" xfId="9" applyNumberFormat="1" applyFont="1" applyFill="1" applyBorder="1" applyAlignment="1" applyProtection="1">
      <alignment horizontal="center" vertical="center"/>
    </xf>
    <xf numFmtId="0" fontId="33" fillId="13" borderId="16" xfId="9" applyNumberFormat="1" applyFont="1" applyFill="1" applyBorder="1" applyAlignment="1" applyProtection="1">
      <alignment horizontal="center" vertical="center"/>
    </xf>
    <xf numFmtId="0" fontId="33" fillId="13" borderId="12" xfId="9" applyNumberFormat="1" applyFont="1" applyFill="1" applyBorder="1" applyAlignment="1" applyProtection="1">
      <alignment horizontal="center" vertical="center"/>
    </xf>
    <xf numFmtId="0" fontId="33" fillId="0" borderId="17" xfId="9" applyNumberFormat="1" applyFont="1" applyFill="1" applyBorder="1" applyAlignment="1" applyProtection="1">
      <alignment horizontal="center" vertical="center"/>
    </xf>
    <xf numFmtId="0" fontId="33" fillId="0" borderId="17" xfId="9" applyNumberFormat="1" applyFont="1" applyFill="1" applyBorder="1" applyAlignment="1" applyProtection="1">
      <alignment horizontal="center" vertical="center" wrapText="1"/>
    </xf>
    <xf numFmtId="0" fontId="33" fillId="0" borderId="19" xfId="9" applyNumberFormat="1" applyFont="1" applyFill="1" applyBorder="1" applyAlignment="1" applyProtection="1">
      <alignment horizontal="center" vertical="center" wrapText="1"/>
    </xf>
    <xf numFmtId="0" fontId="33" fillId="0" borderId="29" xfId="9" applyNumberFormat="1" applyFont="1" applyFill="1" applyBorder="1" applyAlignment="1" applyProtection="1">
      <alignment horizontal="center" vertical="center" wrapText="1"/>
    </xf>
    <xf numFmtId="0" fontId="35" fillId="12" borderId="0" xfId="0" applyFont="1" applyFill="1"/>
    <xf numFmtId="0" fontId="36" fillId="12" borderId="0" xfId="0" applyFont="1" applyFill="1"/>
    <xf numFmtId="0" fontId="10" fillId="12" borderId="0" xfId="0" applyFont="1" applyFill="1"/>
    <xf numFmtId="0" fontId="0" fillId="12" borderId="0" xfId="0" applyFill="1"/>
    <xf numFmtId="0" fontId="24" fillId="12" borderId="76" xfId="0" applyFont="1" applyFill="1" applyBorder="1" applyAlignment="1">
      <alignment horizontal="center" vertical="center"/>
    </xf>
    <xf numFmtId="0" fontId="33" fillId="12" borderId="11" xfId="7" applyNumberFormat="1" applyFont="1" applyFill="1" applyBorder="1" applyAlignment="1" applyProtection="1">
      <alignment horizontal="center" vertical="center"/>
    </xf>
    <xf numFmtId="1" fontId="33" fillId="12" borderId="7" xfId="3" applyNumberFormat="1" applyFont="1" applyFill="1" applyBorder="1" applyAlignment="1" applyProtection="1">
      <alignment horizontal="center" vertical="center"/>
    </xf>
    <xf numFmtId="1" fontId="34" fillId="12" borderId="18" xfId="0" applyNumberFormat="1" applyFont="1" applyFill="1" applyBorder="1" applyAlignment="1">
      <alignment horizontal="center" vertical="center"/>
    </xf>
    <xf numFmtId="2" fontId="23" fillId="12" borderId="0" xfId="0" applyNumberFormat="1" applyFont="1" applyFill="1" applyBorder="1" applyAlignment="1">
      <alignment horizontal="center" vertical="center"/>
    </xf>
    <xf numFmtId="0" fontId="24" fillId="12" borderId="16" xfId="7" applyNumberFormat="1" applyFont="1" applyFill="1" applyBorder="1" applyAlignment="1" applyProtection="1">
      <alignment horizontal="center" vertical="center"/>
    </xf>
    <xf numFmtId="1" fontId="24" fillId="12" borderId="76" xfId="0" applyNumberFormat="1" applyFont="1" applyFill="1" applyBorder="1" applyAlignment="1">
      <alignment horizontal="center" vertical="center"/>
    </xf>
    <xf numFmtId="0" fontId="36" fillId="12" borderId="66" xfId="0" applyFont="1" applyFill="1" applyBorder="1"/>
    <xf numFmtId="0" fontId="36" fillId="12" borderId="70" xfId="0" applyFont="1" applyFill="1" applyBorder="1"/>
    <xf numFmtId="0" fontId="32" fillId="12" borderId="20" xfId="6" applyNumberFormat="1" applyFont="1" applyFill="1" applyBorder="1" applyAlignment="1" applyProtection="1">
      <alignment horizontal="center" vertical="center"/>
    </xf>
    <xf numFmtId="0" fontId="36" fillId="12" borderId="67" xfId="0" applyFont="1" applyFill="1" applyBorder="1"/>
    <xf numFmtId="0" fontId="24" fillId="12" borderId="12" xfId="0" applyNumberFormat="1" applyFont="1" applyFill="1" applyBorder="1" applyAlignment="1">
      <alignment horizontal="center" vertical="center"/>
    </xf>
    <xf numFmtId="0" fontId="24" fillId="12" borderId="19" xfId="6" applyNumberFormat="1" applyFont="1" applyFill="1" applyBorder="1" applyAlignment="1" applyProtection="1">
      <alignment horizontal="center" vertical="center"/>
    </xf>
    <xf numFmtId="0" fontId="23" fillId="12" borderId="33" xfId="0" applyFont="1" applyFill="1" applyBorder="1"/>
    <xf numFmtId="0" fontId="24" fillId="12" borderId="17" xfId="0" applyNumberFormat="1" applyFont="1" applyFill="1" applyBorder="1" applyAlignment="1">
      <alignment horizontal="center" vertical="center"/>
    </xf>
    <xf numFmtId="0" fontId="24" fillId="12" borderId="18" xfId="0" applyNumberFormat="1" applyFont="1" applyFill="1" applyBorder="1" applyAlignment="1">
      <alignment horizontal="center" vertical="center"/>
    </xf>
    <xf numFmtId="0" fontId="24" fillId="12" borderId="66" xfId="0" applyNumberFormat="1" applyFont="1" applyFill="1" applyBorder="1" applyAlignment="1">
      <alignment horizontal="center" vertical="center"/>
    </xf>
    <xf numFmtId="0" fontId="23" fillId="12" borderId="0" xfId="0" applyNumberFormat="1" applyFont="1" applyFill="1"/>
    <xf numFmtId="0" fontId="0" fillId="12" borderId="0" xfId="0" applyNumberFormat="1" applyFont="1" applyFill="1"/>
    <xf numFmtId="0" fontId="24" fillId="12" borderId="16" xfId="8" applyNumberFormat="1" applyFont="1" applyFill="1" applyBorder="1" applyAlignment="1" applyProtection="1">
      <alignment horizontal="center" vertical="center"/>
    </xf>
    <xf numFmtId="0" fontId="23" fillId="12" borderId="27" xfId="0" applyFont="1" applyFill="1" applyBorder="1"/>
    <xf numFmtId="1" fontId="33" fillId="12" borderId="11" xfId="2" applyNumberFormat="1" applyFont="1" applyFill="1" applyBorder="1" applyAlignment="1" applyProtection="1">
      <alignment horizontal="center" vertical="center"/>
    </xf>
    <xf numFmtId="1" fontId="33" fillId="12" borderId="18" xfId="9" applyNumberFormat="1" applyFont="1" applyFill="1" applyBorder="1" applyAlignment="1" applyProtection="1">
      <alignment horizontal="center" vertical="center"/>
    </xf>
    <xf numFmtId="164" fontId="33" fillId="12" borderId="16" xfId="2" applyNumberFormat="1" applyFont="1" applyFill="1" applyBorder="1" applyAlignment="1" applyProtection="1">
      <alignment horizontal="center" vertical="center"/>
    </xf>
    <xf numFmtId="0" fontId="33" fillId="12" borderId="7" xfId="12" applyNumberFormat="1" applyFont="1" applyFill="1" applyBorder="1" applyAlignment="1" applyProtection="1">
      <alignment horizontal="center" vertical="center"/>
    </xf>
    <xf numFmtId="0" fontId="33" fillId="12" borderId="12" xfId="2" applyNumberFormat="1" applyFont="1" applyFill="1" applyBorder="1" applyAlignment="1" applyProtection="1">
      <alignment vertical="center"/>
    </xf>
    <xf numFmtId="0" fontId="31" fillId="12" borderId="0" xfId="0" applyFont="1" applyFill="1" applyAlignment="1">
      <alignment vertical="center"/>
    </xf>
    <xf numFmtId="0" fontId="31" fillId="12" borderId="66" xfId="0" applyFont="1" applyFill="1" applyBorder="1" applyAlignment="1">
      <alignment vertical="center"/>
    </xf>
    <xf numFmtId="0" fontId="31" fillId="12" borderId="70" xfId="0" applyFont="1" applyFill="1" applyBorder="1" applyAlignment="1">
      <alignment vertical="center"/>
    </xf>
    <xf numFmtId="0" fontId="31" fillId="12" borderId="67" xfId="0" applyFont="1" applyFill="1" applyBorder="1" applyAlignment="1">
      <alignment vertical="center"/>
    </xf>
    <xf numFmtId="0" fontId="23" fillId="12" borderId="0" xfId="0" applyFont="1" applyFill="1" applyAlignment="1">
      <alignment vertical="center"/>
    </xf>
    <xf numFmtId="0" fontId="23" fillId="12" borderId="18" xfId="0" applyFont="1" applyFill="1" applyBorder="1" applyAlignment="1">
      <alignment vertical="center"/>
    </xf>
    <xf numFmtId="0" fontId="23" fillId="12" borderId="34" xfId="0" applyFont="1" applyFill="1" applyBorder="1" applyAlignment="1">
      <alignment vertical="center"/>
    </xf>
    <xf numFmtId="0" fontId="23" fillId="12" borderId="46" xfId="0" applyFont="1" applyFill="1" applyBorder="1" applyAlignment="1">
      <alignment vertical="center"/>
    </xf>
    <xf numFmtId="0" fontId="32" fillId="12" borderId="0" xfId="0" applyFont="1" applyFill="1" applyAlignment="1">
      <alignment vertical="center"/>
    </xf>
    <xf numFmtId="2" fontId="23" fillId="12" borderId="0" xfId="0" applyNumberFormat="1" applyFont="1" applyFill="1" applyAlignment="1">
      <alignment vertical="center"/>
    </xf>
    <xf numFmtId="0" fontId="25" fillId="12" borderId="12" xfId="0" applyFont="1" applyFill="1" applyBorder="1" applyAlignment="1">
      <alignment horizontal="left" vertical="center" wrapText="1"/>
    </xf>
    <xf numFmtId="0" fontId="24" fillId="12" borderId="36" xfId="8" applyNumberFormat="1" applyFont="1" applyFill="1" applyBorder="1" applyAlignment="1" applyProtection="1">
      <alignment horizontal="center" vertical="center"/>
    </xf>
    <xf numFmtId="0" fontId="23" fillId="12" borderId="14" xfId="0" applyFont="1" applyFill="1" applyBorder="1"/>
    <xf numFmtId="0" fontId="26" fillId="12" borderId="0" xfId="0" applyFont="1" applyFill="1"/>
    <xf numFmtId="0" fontId="30" fillId="12" borderId="17" xfId="0" applyFont="1" applyFill="1" applyBorder="1" applyAlignment="1">
      <alignment horizontal="left" vertical="center" wrapText="1"/>
    </xf>
    <xf numFmtId="0" fontId="30" fillId="12" borderId="12" xfId="0" applyFont="1" applyFill="1" applyBorder="1" applyAlignment="1">
      <alignment horizontal="center" vertical="center"/>
    </xf>
    <xf numFmtId="0" fontId="30" fillId="12" borderId="13" xfId="0" applyFont="1" applyFill="1" applyBorder="1" applyAlignment="1">
      <alignment horizontal="center" vertical="center"/>
    </xf>
    <xf numFmtId="0" fontId="28" fillId="12" borderId="30" xfId="7" applyNumberFormat="1" applyFont="1" applyFill="1" applyBorder="1" applyAlignment="1" applyProtection="1">
      <alignment horizontal="center" vertical="center"/>
    </xf>
    <xf numFmtId="0" fontId="28" fillId="12" borderId="31" xfId="7" applyNumberFormat="1" applyFont="1" applyFill="1" applyBorder="1" applyAlignment="1" applyProtection="1">
      <alignment horizontal="center" vertical="center"/>
    </xf>
    <xf numFmtId="0" fontId="28" fillId="12" borderId="31" xfId="4" applyNumberFormat="1" applyFont="1" applyFill="1" applyBorder="1" applyAlignment="1" applyProtection="1">
      <alignment horizontal="center" vertical="center"/>
    </xf>
    <xf numFmtId="0" fontId="28" fillId="12" borderId="32" xfId="4" applyNumberFormat="1" applyFont="1" applyFill="1" applyBorder="1" applyAlignment="1" applyProtection="1">
      <alignment horizontal="center" vertical="center"/>
    </xf>
    <xf numFmtId="0" fontId="28" fillId="12" borderId="30" xfId="6" applyNumberFormat="1" applyFont="1" applyFill="1" applyBorder="1" applyAlignment="1" applyProtection="1">
      <alignment horizontal="center" vertical="center"/>
    </xf>
    <xf numFmtId="0" fontId="28" fillId="12" borderId="31" xfId="3" applyNumberFormat="1" applyFont="1" applyFill="1" applyBorder="1" applyAlignment="1" applyProtection="1">
      <alignment horizontal="center" vertical="center"/>
    </xf>
    <xf numFmtId="0" fontId="28" fillId="12" borderId="31" xfId="6" applyNumberFormat="1" applyFont="1" applyFill="1" applyBorder="1" applyAlignment="1" applyProtection="1">
      <alignment horizontal="center" vertical="center"/>
    </xf>
    <xf numFmtId="0" fontId="28" fillId="12" borderId="32" xfId="3" applyNumberFormat="1" applyFont="1" applyFill="1" applyBorder="1" applyAlignment="1" applyProtection="1">
      <alignment horizontal="center" vertical="center"/>
    </xf>
    <xf numFmtId="0" fontId="28" fillId="12" borderId="16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30" fillId="12" borderId="18" xfId="0" applyFont="1" applyFill="1" applyBorder="1" applyAlignment="1">
      <alignment horizontal="left" vertical="center"/>
    </xf>
    <xf numFmtId="0" fontId="30" fillId="12" borderId="16" xfId="12" applyNumberFormat="1" applyFont="1" applyFill="1" applyBorder="1" applyAlignment="1" applyProtection="1">
      <alignment horizontal="center" vertical="center"/>
    </xf>
    <xf numFmtId="0" fontId="30" fillId="12" borderId="13" xfId="12" applyNumberFormat="1" applyFont="1" applyFill="1" applyBorder="1" applyAlignment="1" applyProtection="1">
      <alignment horizontal="center" vertical="center"/>
    </xf>
    <xf numFmtId="0" fontId="28" fillId="12" borderId="14" xfId="7" applyNumberFormat="1" applyFont="1" applyFill="1" applyBorder="1" applyAlignment="1" applyProtection="1">
      <alignment horizontal="center" vertical="center"/>
    </xf>
    <xf numFmtId="0" fontId="28" fillId="12" borderId="12" xfId="7" applyNumberFormat="1" applyFont="1" applyFill="1" applyBorder="1" applyAlignment="1" applyProtection="1">
      <alignment horizontal="center" vertical="center"/>
    </xf>
    <xf numFmtId="0" fontId="28" fillId="12" borderId="12" xfId="4" applyNumberFormat="1" applyFont="1" applyFill="1" applyBorder="1" applyAlignment="1" applyProtection="1">
      <alignment horizontal="center" vertical="center"/>
    </xf>
    <xf numFmtId="0" fontId="28" fillId="12" borderId="15" xfId="4" applyNumberFormat="1" applyFont="1" applyFill="1" applyBorder="1" applyAlignment="1" applyProtection="1">
      <alignment horizontal="center" vertical="center"/>
    </xf>
    <xf numFmtId="0" fontId="28" fillId="12" borderId="14" xfId="6" applyNumberFormat="1" applyFont="1" applyFill="1" applyBorder="1" applyAlignment="1" applyProtection="1">
      <alignment horizontal="center" vertical="center"/>
    </xf>
    <xf numFmtId="0" fontId="28" fillId="12" borderId="12" xfId="3" applyNumberFormat="1" applyFont="1" applyFill="1" applyBorder="1" applyAlignment="1" applyProtection="1">
      <alignment horizontal="center" vertical="center"/>
    </xf>
    <xf numFmtId="0" fontId="28" fillId="12" borderId="12" xfId="6" applyNumberFormat="1" applyFont="1" applyFill="1" applyBorder="1" applyAlignment="1" applyProtection="1">
      <alignment horizontal="center" vertical="center"/>
    </xf>
    <xf numFmtId="0" fontId="28" fillId="12" borderId="15" xfId="3" applyNumberFormat="1" applyFont="1" applyFill="1" applyBorder="1" applyAlignment="1" applyProtection="1">
      <alignment horizontal="center" vertical="center"/>
    </xf>
    <xf numFmtId="0" fontId="30" fillId="12" borderId="16" xfId="0" applyFont="1" applyFill="1" applyBorder="1" applyAlignment="1">
      <alignment horizontal="center" vertical="center"/>
    </xf>
    <xf numFmtId="0" fontId="30" fillId="12" borderId="13" xfId="0" quotePrefix="1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0" fontId="30" fillId="12" borderId="7" xfId="0" applyFont="1" applyFill="1" applyBorder="1" applyAlignment="1">
      <alignment horizontal="left" vertical="center"/>
    </xf>
    <xf numFmtId="0" fontId="30" fillId="12" borderId="12" xfId="12" applyNumberFormat="1" applyFont="1" applyFill="1" applyBorder="1" applyAlignment="1" applyProtection="1">
      <alignment horizontal="center" vertical="center"/>
    </xf>
    <xf numFmtId="0" fontId="30" fillId="12" borderId="12" xfId="0" applyFont="1" applyFill="1" applyBorder="1" applyAlignment="1">
      <alignment horizontal="left" vertical="center"/>
    </xf>
    <xf numFmtId="0" fontId="28" fillId="12" borderId="17" xfId="4" applyNumberFormat="1" applyFont="1" applyFill="1" applyBorder="1" applyAlignment="1" applyProtection="1">
      <alignment horizontal="center" vertical="center"/>
    </xf>
    <xf numFmtId="0" fontId="28" fillId="12" borderId="17" xfId="7" applyNumberFormat="1" applyFont="1" applyFill="1" applyBorder="1" applyAlignment="1" applyProtection="1">
      <alignment horizontal="center" vertical="center"/>
    </xf>
    <xf numFmtId="0" fontId="28" fillId="12" borderId="17" xfId="6" applyNumberFormat="1" applyFont="1" applyFill="1" applyBorder="1" applyAlignment="1" applyProtection="1">
      <alignment horizontal="center" vertical="center"/>
    </xf>
    <xf numFmtId="0" fontId="28" fillId="12" borderId="13" xfId="6" applyNumberFormat="1" applyFont="1" applyFill="1" applyBorder="1" applyAlignment="1" applyProtection="1">
      <alignment horizontal="center" vertical="center"/>
    </xf>
    <xf numFmtId="0" fontId="28" fillId="12" borderId="18" xfId="3" applyNumberFormat="1" applyFont="1" applyFill="1" applyBorder="1" applyAlignment="1" applyProtection="1">
      <alignment horizontal="center" vertical="center"/>
    </xf>
    <xf numFmtId="0" fontId="28" fillId="12" borderId="18" xfId="6" applyNumberFormat="1" applyFont="1" applyFill="1" applyBorder="1" applyAlignment="1" applyProtection="1">
      <alignment horizontal="center" vertical="center"/>
    </xf>
    <xf numFmtId="0" fontId="28" fillId="12" borderId="40" xfId="3" applyNumberFormat="1" applyFont="1" applyFill="1" applyBorder="1" applyAlignment="1" applyProtection="1">
      <alignment horizontal="center" vertical="center"/>
    </xf>
    <xf numFmtId="0" fontId="28" fillId="12" borderId="20" xfId="6" applyNumberFormat="1" applyFont="1" applyFill="1" applyBorder="1" applyAlignment="1" applyProtection="1">
      <alignment horizontal="center" vertical="center"/>
    </xf>
    <xf numFmtId="0" fontId="28" fillId="12" borderId="19" xfId="6" applyNumberFormat="1" applyFont="1" applyFill="1" applyBorder="1" applyAlignment="1" applyProtection="1">
      <alignment horizontal="center" vertical="center"/>
    </xf>
    <xf numFmtId="0" fontId="28" fillId="12" borderId="66" xfId="3" applyNumberFormat="1" applyFont="1" applyFill="1" applyBorder="1" applyAlignment="1" applyProtection="1">
      <alignment horizontal="center" vertical="center"/>
    </xf>
    <xf numFmtId="0" fontId="28" fillId="12" borderId="46" xfId="6" applyNumberFormat="1" applyFont="1" applyFill="1" applyBorder="1" applyAlignment="1" applyProtection="1">
      <alignment horizontal="center" vertical="center"/>
    </xf>
    <xf numFmtId="0" fontId="29" fillId="12" borderId="18" xfId="0" applyFont="1" applyFill="1" applyBorder="1"/>
    <xf numFmtId="0" fontId="29" fillId="12" borderId="34" xfId="0" applyFont="1" applyFill="1" applyBorder="1"/>
    <xf numFmtId="0" fontId="30" fillId="12" borderId="17" xfId="0" applyFont="1" applyFill="1" applyBorder="1" applyAlignment="1">
      <alignment horizontal="left" vertical="center"/>
    </xf>
    <xf numFmtId="0" fontId="29" fillId="12" borderId="46" xfId="0" applyFont="1" applyFill="1" applyBorder="1"/>
    <xf numFmtId="0" fontId="28" fillId="12" borderId="18" xfId="7" applyNumberFormat="1" applyFont="1" applyFill="1" applyBorder="1" applyAlignment="1" applyProtection="1">
      <alignment horizontal="center" vertical="center"/>
    </xf>
    <xf numFmtId="0" fontId="28" fillId="12" borderId="40" xfId="4" applyNumberFormat="1" applyFont="1" applyFill="1" applyBorder="1" applyAlignment="1" applyProtection="1">
      <alignment horizontal="center" vertical="center"/>
    </xf>
    <xf numFmtId="0" fontId="30" fillId="12" borderId="18" xfId="12" applyNumberFormat="1" applyFont="1" applyFill="1" applyBorder="1" applyAlignment="1" applyProtection="1">
      <alignment horizontal="left" vertical="center"/>
    </xf>
    <xf numFmtId="0" fontId="28" fillId="12" borderId="46" xfId="7" applyNumberFormat="1" applyFont="1" applyFill="1" applyBorder="1" applyAlignment="1" applyProtection="1">
      <alignment horizontal="center" vertical="center"/>
    </xf>
    <xf numFmtId="0" fontId="28" fillId="12" borderId="18" xfId="4" applyNumberFormat="1" applyFont="1" applyFill="1" applyBorder="1" applyAlignment="1" applyProtection="1">
      <alignment horizontal="center" vertical="center"/>
    </xf>
    <xf numFmtId="0" fontId="28" fillId="12" borderId="9" xfId="7" applyNumberFormat="1" applyFont="1" applyFill="1" applyBorder="1" applyAlignment="1" applyProtection="1">
      <alignment horizontal="center" vertical="center"/>
    </xf>
    <xf numFmtId="0" fontId="28" fillId="12" borderId="7" xfId="7" applyNumberFormat="1" applyFont="1" applyFill="1" applyBorder="1" applyAlignment="1" applyProtection="1">
      <alignment horizontal="center" vertical="center"/>
    </xf>
    <xf numFmtId="0" fontId="28" fillId="12" borderId="7" xfId="4" applyNumberFormat="1" applyFont="1" applyFill="1" applyBorder="1" applyAlignment="1" applyProtection="1">
      <alignment horizontal="center" vertical="center"/>
    </xf>
    <xf numFmtId="0" fontId="28" fillId="12" borderId="29" xfId="0" applyFont="1" applyFill="1" applyBorder="1" applyAlignment="1">
      <alignment horizontal="center" vertical="center"/>
    </xf>
    <xf numFmtId="0" fontId="28" fillId="12" borderId="17" xfId="0" applyFont="1" applyFill="1" applyBorder="1" applyAlignment="1">
      <alignment horizontal="center" vertical="center"/>
    </xf>
    <xf numFmtId="0" fontId="28" fillId="12" borderId="50" xfId="0" applyFont="1" applyFill="1" applyBorder="1" applyAlignment="1">
      <alignment horizontal="center" vertical="center"/>
    </xf>
    <xf numFmtId="0" fontId="28" fillId="12" borderId="18" xfId="0" applyFont="1" applyFill="1" applyBorder="1" applyAlignment="1">
      <alignment horizontal="center" vertical="center"/>
    </xf>
    <xf numFmtId="0" fontId="30" fillId="12" borderId="6" xfId="12" applyNumberFormat="1" applyFont="1" applyFill="1" applyBorder="1" applyAlignment="1" applyProtection="1">
      <alignment horizontal="left" vertical="center"/>
    </xf>
    <xf numFmtId="0" fontId="30" fillId="12" borderId="17" xfId="12" applyNumberFormat="1" applyFont="1" applyFill="1" applyBorder="1" applyAlignment="1" applyProtection="1">
      <alignment horizontal="center" vertical="center"/>
    </xf>
    <xf numFmtId="0" fontId="30" fillId="12" borderId="19" xfId="12" applyNumberFormat="1" applyFont="1" applyFill="1" applyBorder="1" applyAlignment="1" applyProtection="1">
      <alignment horizontal="center" vertical="center"/>
    </xf>
    <xf numFmtId="0" fontId="28" fillId="12" borderId="20" xfId="7" applyNumberFormat="1" applyFont="1" applyFill="1" applyBorder="1" applyAlignment="1" applyProtection="1">
      <alignment horizontal="center" vertical="center"/>
    </xf>
    <xf numFmtId="0" fontId="28" fillId="12" borderId="21" xfId="4" applyNumberFormat="1" applyFont="1" applyFill="1" applyBorder="1" applyAlignment="1" applyProtection="1">
      <alignment horizontal="center" vertical="center"/>
    </xf>
    <xf numFmtId="0" fontId="28" fillId="12" borderId="17" xfId="3" applyNumberFormat="1" applyFont="1" applyFill="1" applyBorder="1" applyAlignment="1" applyProtection="1">
      <alignment horizontal="center" vertical="center"/>
    </xf>
    <xf numFmtId="0" fontId="28" fillId="12" borderId="21" xfId="3" applyNumberFormat="1" applyFont="1" applyFill="1" applyBorder="1" applyAlignment="1" applyProtection="1">
      <alignment horizontal="center" vertical="center"/>
    </xf>
    <xf numFmtId="0" fontId="28" fillId="12" borderId="68" xfId="0" applyFont="1" applyFill="1" applyBorder="1" applyAlignment="1">
      <alignment horizontal="center" vertical="center"/>
    </xf>
    <xf numFmtId="0" fontId="28" fillId="12" borderId="66" xfId="0" applyFont="1" applyFill="1" applyBorder="1" applyAlignment="1">
      <alignment horizontal="center" vertical="center"/>
    </xf>
    <xf numFmtId="0" fontId="28" fillId="12" borderId="79" xfId="12" applyNumberFormat="1" applyFont="1" applyFill="1" applyBorder="1" applyAlignment="1" applyProtection="1">
      <alignment horizontal="right" vertical="center"/>
    </xf>
    <xf numFmtId="0" fontId="28" fillId="12" borderId="81" xfId="12" applyNumberFormat="1" applyFont="1" applyFill="1" applyBorder="1" applyAlignment="1" applyProtection="1">
      <alignment horizontal="right" vertical="center"/>
    </xf>
    <xf numFmtId="0" fontId="28" fillId="12" borderId="82" xfId="12" applyNumberFormat="1" applyFont="1" applyFill="1" applyBorder="1" applyAlignment="1" applyProtection="1">
      <alignment horizontal="right" vertical="center"/>
    </xf>
    <xf numFmtId="0" fontId="28" fillId="12" borderId="76" xfId="12" applyNumberFormat="1" applyFont="1" applyFill="1" applyBorder="1" applyAlignment="1" applyProtection="1">
      <alignment horizontal="center" vertical="center"/>
    </xf>
    <xf numFmtId="164" fontId="33" fillId="12" borderId="18" xfId="2" applyNumberFormat="1" applyFont="1" applyFill="1" applyBorder="1" applyAlignment="1" applyProtection="1">
      <alignment horizontal="center" vertical="center"/>
    </xf>
    <xf numFmtId="0" fontId="29" fillId="12" borderId="0" xfId="0" applyFont="1" applyFill="1"/>
    <xf numFmtId="2" fontId="29" fillId="12" borderId="0" xfId="0" applyNumberFormat="1" applyFont="1" applyFill="1"/>
    <xf numFmtId="0" fontId="33" fillId="12" borderId="17" xfId="9" applyNumberFormat="1" applyFont="1" applyFill="1" applyBorder="1" applyAlignment="1" applyProtection="1">
      <alignment horizontal="center" vertical="center"/>
    </xf>
    <xf numFmtId="0" fontId="33" fillId="12" borderId="17" xfId="9" applyNumberFormat="1" applyFont="1" applyFill="1" applyBorder="1" applyAlignment="1" applyProtection="1">
      <alignment horizontal="center" vertical="center" wrapText="1"/>
    </xf>
    <xf numFmtId="0" fontId="33" fillId="12" borderId="19" xfId="9" applyNumberFormat="1" applyFont="1" applyFill="1" applyBorder="1" applyAlignment="1" applyProtection="1">
      <alignment horizontal="center" vertical="center" wrapText="1"/>
    </xf>
    <xf numFmtId="0" fontId="33" fillId="12" borderId="85" xfId="9" applyNumberFormat="1" applyFont="1" applyFill="1" applyBorder="1" applyAlignment="1" applyProtection="1">
      <alignment horizontal="center" vertical="center" wrapText="1"/>
    </xf>
    <xf numFmtId="0" fontId="24" fillId="12" borderId="43" xfId="6" applyNumberFormat="1" applyFont="1" applyFill="1" applyBorder="1" applyAlignment="1" applyProtection="1">
      <alignment horizontal="center" vertical="center"/>
    </xf>
    <xf numFmtId="0" fontId="24" fillId="12" borderId="44" xfId="3" applyNumberFormat="1" applyFont="1" applyFill="1" applyBorder="1" applyAlignment="1" applyProtection="1">
      <alignment horizontal="center" vertical="center"/>
    </xf>
    <xf numFmtId="0" fontId="24" fillId="12" borderId="44" xfId="6" applyNumberFormat="1" applyFont="1" applyFill="1" applyBorder="1" applyAlignment="1" applyProtection="1">
      <alignment horizontal="center" vertical="center"/>
    </xf>
    <xf numFmtId="0" fontId="24" fillId="12" borderId="45" xfId="3" applyNumberFormat="1" applyFont="1" applyFill="1" applyBorder="1" applyAlignment="1" applyProtection="1">
      <alignment horizontal="center" vertical="center"/>
    </xf>
    <xf numFmtId="0" fontId="24" fillId="12" borderId="43" xfId="8" applyNumberFormat="1" applyFont="1" applyFill="1" applyBorder="1" applyAlignment="1" applyProtection="1">
      <alignment horizontal="center" vertical="center"/>
    </xf>
    <xf numFmtId="0" fontId="24" fillId="12" borderId="44" xfId="5" applyNumberFormat="1" applyFont="1" applyFill="1" applyBorder="1" applyAlignment="1" applyProtection="1">
      <alignment horizontal="center" vertical="center"/>
    </xf>
    <xf numFmtId="0" fontId="24" fillId="12" borderId="44" xfId="8" applyNumberFormat="1" applyFont="1" applyFill="1" applyBorder="1" applyAlignment="1" applyProtection="1">
      <alignment horizontal="center" vertical="center"/>
    </xf>
    <xf numFmtId="0" fontId="24" fillId="12" borderId="45" xfId="5" applyNumberFormat="1" applyFont="1" applyFill="1" applyBorder="1" applyAlignment="1" applyProtection="1">
      <alignment horizontal="center" vertical="center"/>
    </xf>
    <xf numFmtId="0" fontId="25" fillId="12" borderId="18" xfId="12" applyNumberFormat="1" applyFont="1" applyFill="1" applyBorder="1" applyAlignment="1" applyProtection="1">
      <alignment horizontal="center" vertical="center"/>
    </xf>
    <xf numFmtId="0" fontId="25" fillId="12" borderId="42" xfId="0" quotePrefix="1" applyFont="1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left" vertical="center" wrapText="1"/>
    </xf>
    <xf numFmtId="0" fontId="24" fillId="12" borderId="46" xfId="8" applyNumberFormat="1" applyFont="1" applyFill="1" applyBorder="1" applyAlignment="1" applyProtection="1">
      <alignment horizontal="center" vertical="center"/>
    </xf>
    <xf numFmtId="0" fontId="24" fillId="12" borderId="47" xfId="5" applyNumberFormat="1" applyFont="1" applyFill="1" applyBorder="1" applyAlignment="1" applyProtection="1">
      <alignment horizontal="center" vertical="center"/>
    </xf>
    <xf numFmtId="0" fontId="25" fillId="12" borderId="42" xfId="12" applyNumberFormat="1" applyFont="1" applyFill="1" applyBorder="1" applyAlignment="1" applyProtection="1">
      <alignment horizontal="center" vertical="center"/>
    </xf>
    <xf numFmtId="0" fontId="25" fillId="12" borderId="18" xfId="0" applyFont="1" applyFill="1" applyBorder="1" applyAlignment="1">
      <alignment vertical="center" wrapText="1"/>
    </xf>
    <xf numFmtId="0" fontId="24" fillId="12" borderId="46" xfId="0" applyFont="1" applyFill="1" applyBorder="1" applyAlignment="1">
      <alignment horizontal="center" vertical="center"/>
    </xf>
    <xf numFmtId="0" fontId="24" fillId="12" borderId="47" xfId="0" applyFont="1" applyFill="1" applyBorder="1" applyAlignment="1">
      <alignment horizontal="center" vertical="center"/>
    </xf>
    <xf numFmtId="0" fontId="25" fillId="12" borderId="66" xfId="12" applyNumberFormat="1" applyFont="1" applyFill="1" applyBorder="1" applyAlignment="1" applyProtection="1">
      <alignment horizontal="left" vertical="center"/>
    </xf>
    <xf numFmtId="0" fontId="25" fillId="12" borderId="66" xfId="12" applyNumberFormat="1" applyFont="1" applyFill="1" applyBorder="1" applyAlignment="1" applyProtection="1">
      <alignment horizontal="center" vertical="center"/>
    </xf>
    <xf numFmtId="0" fontId="25" fillId="12" borderId="83" xfId="0" applyFont="1" applyFill="1" applyBorder="1" applyAlignment="1">
      <alignment horizontal="center" vertical="center"/>
    </xf>
    <xf numFmtId="0" fontId="24" fillId="12" borderId="72" xfId="6" applyNumberFormat="1" applyFont="1" applyFill="1" applyBorder="1" applyAlignment="1" applyProtection="1">
      <alignment horizontal="center" vertical="center"/>
    </xf>
    <xf numFmtId="0" fontId="24" fillId="12" borderId="66" xfId="3" applyNumberFormat="1" applyFont="1" applyFill="1" applyBorder="1" applyAlignment="1" applyProtection="1">
      <alignment horizontal="center" vertical="center"/>
    </xf>
    <xf numFmtId="0" fontId="24" fillId="12" borderId="73" xfId="3" applyNumberFormat="1" applyFont="1" applyFill="1" applyBorder="1" applyAlignment="1" applyProtection="1">
      <alignment horizontal="center" vertical="center"/>
    </xf>
    <xf numFmtId="0" fontId="24" fillId="12" borderId="72" xfId="0" applyFont="1" applyFill="1" applyBorder="1" applyAlignment="1">
      <alignment horizontal="center" vertical="center"/>
    </xf>
    <xf numFmtId="0" fontId="24" fillId="12" borderId="73" xfId="0" applyFont="1" applyFill="1" applyBorder="1" applyAlignment="1">
      <alignment horizontal="center" vertical="center"/>
    </xf>
    <xf numFmtId="0" fontId="24" fillId="12" borderId="72" xfId="8" applyNumberFormat="1" applyFont="1" applyFill="1" applyBorder="1" applyAlignment="1" applyProtection="1">
      <alignment horizontal="center" vertical="center"/>
    </xf>
    <xf numFmtId="0" fontId="24" fillId="12" borderId="66" xfId="8" applyNumberFormat="1" applyFont="1" applyFill="1" applyBorder="1" applyAlignment="1" applyProtection="1">
      <alignment horizontal="center" vertical="center"/>
    </xf>
    <xf numFmtId="0" fontId="24" fillId="12" borderId="66" xfId="5" applyNumberFormat="1" applyFont="1" applyFill="1" applyBorder="1" applyAlignment="1" applyProtection="1">
      <alignment horizontal="center" vertical="center"/>
    </xf>
    <xf numFmtId="0" fontId="24" fillId="12" borderId="73" xfId="5" applyNumberFormat="1" applyFont="1" applyFill="1" applyBorder="1" applyAlignment="1" applyProtection="1">
      <alignment horizontal="center" vertical="center"/>
    </xf>
  </cellXfs>
  <cellStyles count="27">
    <cellStyle name="?" xfId="1" xr:uid="{00000000-0005-0000-0000-000000000000}"/>
    <cellStyle name="Dane wejściowe" xfId="21" builtinId="20" hidden="1"/>
    <cellStyle name="Dane wyjściowe" xfId="22" builtinId="21" hidden="1"/>
    <cellStyle name="Excel_BuiltIn_20% - akcent 5" xfId="2" xr:uid="{00000000-0005-0000-0000-000003000000}"/>
    <cellStyle name="Excel_BuiltIn_40% - akcent 1" xfId="3" xr:uid="{00000000-0005-0000-0000-000004000000}"/>
    <cellStyle name="Excel_BuiltIn_40% - akcent 3" xfId="4" xr:uid="{00000000-0005-0000-0000-000005000000}"/>
    <cellStyle name="Excel_BuiltIn_40% - akcent 4" xfId="5" xr:uid="{00000000-0005-0000-0000-000006000000}"/>
    <cellStyle name="Excel_BuiltIn_60% - akcent 1" xfId="6" xr:uid="{00000000-0005-0000-0000-000007000000}"/>
    <cellStyle name="Excel_BuiltIn_60% - akcent 3" xfId="7" xr:uid="{00000000-0005-0000-0000-000008000000}"/>
    <cellStyle name="Excel_BuiltIn_60% - akcent 4" xfId="8" xr:uid="{00000000-0005-0000-0000-000009000000}"/>
    <cellStyle name="Excel_BuiltIn_Dobre" xfId="9" xr:uid="{00000000-0005-0000-0000-00000A000000}"/>
    <cellStyle name="Excel_BuiltIn_Neutralne" xfId="10" xr:uid="{00000000-0005-0000-0000-00000B000000}"/>
    <cellStyle name="Komórka połączona" xfId="23" builtinId="24" hidden="1"/>
    <cellStyle name="Nagłówek 1" xfId="16" builtinId="16" hidden="1"/>
    <cellStyle name="Nagłówek 2" xfId="17" builtinId="17" hidden="1"/>
    <cellStyle name="Nagłówek 3" xfId="18" builtinId="18" hidden="1"/>
    <cellStyle name="Nagłówek 4" xfId="19" builtinId="19" hidden="1"/>
    <cellStyle name="Normalny" xfId="0" builtinId="0"/>
    <cellStyle name="Procentowy" xfId="26" builtinId="5"/>
    <cellStyle name="Tekst objaśnienia" xfId="25" builtinId="53" hidden="1"/>
    <cellStyle name="Tekst ostrzeżenia" xfId="24" builtinId="11" hidden="1"/>
    <cellStyle name="Tytuł" xfId="15" builtinId="15" hidden="1"/>
    <cellStyle name="Zły" xfId="20" builtinId="27" hidden="1"/>
    <cellStyle name="㼿㼿㼿愿畬潴祷愀氀" xfId="11" xr:uid="{00000000-0005-0000-0000-000017000000}"/>
    <cellStyle name="㼿㼿㼿愿畬潴祷愀氀甀" xfId="12" xr:uid="{00000000-0005-0000-0000-000018000000}"/>
    <cellStyle name="㼿㼿㼿愿畬潴祷愀氀甀琀漀眀礀" xfId="13" xr:uid="{00000000-0005-0000-0000-000019000000}"/>
    <cellStyle name="㼿㼿㼿㼿甿潴祷嬠氰甀琀漀眀礀 嬀　" xfId="14" xr:uid="{00000000-0005-0000-0000-00001A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X34"/>
  <sheetViews>
    <sheetView tabSelected="1" workbookViewId="0">
      <selection activeCell="E16" sqref="E16"/>
    </sheetView>
  </sheetViews>
  <sheetFormatPr defaultColWidth="9.1796875" defaultRowHeight="13.5" x14ac:dyDescent="0.35"/>
  <cols>
    <col min="1" max="1" width="40.1796875" style="4" bestFit="1" customWidth="1"/>
    <col min="2" max="2" width="8.54296875" style="4" bestFit="1" customWidth="1"/>
    <col min="3" max="3" width="8.7265625" style="4" bestFit="1" customWidth="1"/>
    <col min="4" max="4" width="5.54296875" style="4" bestFit="1" customWidth="1"/>
    <col min="5" max="5" width="4" style="4" bestFit="1" customWidth="1"/>
    <col min="6" max="6" width="5.26953125" style="4" bestFit="1" customWidth="1"/>
    <col min="7" max="7" width="5.54296875" style="4" bestFit="1" customWidth="1"/>
    <col min="8" max="8" width="4" style="4" bestFit="1" customWidth="1"/>
    <col min="9" max="9" width="5.26953125" style="4" bestFit="1" customWidth="1"/>
    <col min="10" max="10" width="6.1796875" style="7" bestFit="1" customWidth="1"/>
    <col min="11" max="11" width="5.26953125" style="7" bestFit="1" customWidth="1"/>
    <col min="12" max="16384" width="9.1796875" style="4"/>
  </cols>
  <sheetData>
    <row r="1" spans="1:24" x14ac:dyDescent="0.35">
      <c r="A1" s="570" t="s">
        <v>100</v>
      </c>
      <c r="B1" s="571" t="s">
        <v>1</v>
      </c>
      <c r="C1" s="572" t="s">
        <v>2</v>
      </c>
      <c r="D1" s="573" t="s">
        <v>136</v>
      </c>
      <c r="E1" s="574"/>
      <c r="F1" s="574"/>
      <c r="G1" s="574"/>
      <c r="H1" s="574"/>
      <c r="I1" s="575"/>
      <c r="J1" s="568" t="s">
        <v>6</v>
      </c>
      <c r="K1" s="569" t="s">
        <v>7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x14ac:dyDescent="0.35">
      <c r="A2" s="570"/>
      <c r="B2" s="571"/>
      <c r="C2" s="572"/>
      <c r="D2" s="576" t="s">
        <v>134</v>
      </c>
      <c r="E2" s="577"/>
      <c r="F2" s="577"/>
      <c r="G2" s="577" t="s">
        <v>135</v>
      </c>
      <c r="H2" s="577"/>
      <c r="I2" s="578"/>
      <c r="J2" s="568"/>
      <c r="K2" s="569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1:24" ht="14" thickBot="1" x14ac:dyDescent="0.4">
      <c r="A3" s="570"/>
      <c r="B3" s="571"/>
      <c r="C3" s="572"/>
      <c r="D3" s="204" t="s">
        <v>14</v>
      </c>
      <c r="E3" s="205" t="s">
        <v>15</v>
      </c>
      <c r="F3" s="206" t="s">
        <v>7</v>
      </c>
      <c r="G3" s="205" t="s">
        <v>14</v>
      </c>
      <c r="H3" s="205" t="s">
        <v>15</v>
      </c>
      <c r="I3" s="207" t="s">
        <v>7</v>
      </c>
      <c r="J3" s="568"/>
      <c r="K3" s="569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x14ac:dyDescent="0.35">
      <c r="A4" s="92" t="s">
        <v>101</v>
      </c>
      <c r="B4" s="124" t="s">
        <v>34</v>
      </c>
      <c r="C4" s="104" t="s">
        <v>17</v>
      </c>
      <c r="D4" s="125">
        <v>30</v>
      </c>
      <c r="E4" s="126" t="s">
        <v>109</v>
      </c>
      <c r="F4" s="127">
        <v>1</v>
      </c>
      <c r="G4" s="125">
        <v>30</v>
      </c>
      <c r="H4" s="126" t="s">
        <v>95</v>
      </c>
      <c r="I4" s="127">
        <v>2</v>
      </c>
      <c r="J4" s="128">
        <f t="shared" ref="J4:J12" si="0">D4+G4</f>
        <v>60</v>
      </c>
      <c r="K4" s="62">
        <f t="shared" ref="K4:K12" si="1">F4+I4</f>
        <v>3</v>
      </c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x14ac:dyDescent="0.35">
      <c r="A5" s="92" t="s">
        <v>102</v>
      </c>
      <c r="B5" s="124" t="s">
        <v>34</v>
      </c>
      <c r="C5" s="104" t="s">
        <v>17</v>
      </c>
      <c r="D5" s="114">
        <v>30</v>
      </c>
      <c r="E5" s="26" t="s">
        <v>109</v>
      </c>
      <c r="F5" s="129">
        <v>1</v>
      </c>
      <c r="G5" s="114">
        <v>30</v>
      </c>
      <c r="H5" s="26" t="s">
        <v>95</v>
      </c>
      <c r="I5" s="129">
        <v>2</v>
      </c>
      <c r="J5" s="128">
        <f t="shared" si="0"/>
        <v>60</v>
      </c>
      <c r="K5" s="62">
        <f t="shared" si="1"/>
        <v>3</v>
      </c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x14ac:dyDescent="0.35">
      <c r="A6" s="92" t="s">
        <v>103</v>
      </c>
      <c r="B6" s="124" t="s">
        <v>34</v>
      </c>
      <c r="C6" s="104" t="s">
        <v>17</v>
      </c>
      <c r="D6" s="130"/>
      <c r="E6" s="131"/>
      <c r="F6" s="132"/>
      <c r="G6" s="130">
        <v>30</v>
      </c>
      <c r="H6" s="131" t="s">
        <v>109</v>
      </c>
      <c r="I6" s="133">
        <v>1</v>
      </c>
      <c r="J6" s="128">
        <f t="shared" si="0"/>
        <v>30</v>
      </c>
      <c r="K6" s="62">
        <f t="shared" si="1"/>
        <v>1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</row>
    <row r="7" spans="1:24" x14ac:dyDescent="0.35">
      <c r="A7" s="92" t="s">
        <v>139</v>
      </c>
      <c r="B7" s="124" t="s">
        <v>34</v>
      </c>
      <c r="C7" s="104" t="s">
        <v>137</v>
      </c>
      <c r="D7" s="114">
        <v>45</v>
      </c>
      <c r="E7" s="28" t="s">
        <v>109</v>
      </c>
      <c r="F7" s="129">
        <v>2</v>
      </c>
      <c r="G7" s="114">
        <v>45</v>
      </c>
      <c r="H7" s="28" t="s">
        <v>95</v>
      </c>
      <c r="I7" s="129">
        <v>3</v>
      </c>
      <c r="J7" s="128">
        <f t="shared" si="0"/>
        <v>90</v>
      </c>
      <c r="K7" s="62">
        <f t="shared" si="1"/>
        <v>5</v>
      </c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</row>
    <row r="8" spans="1:24" ht="14" thickBot="1" x14ac:dyDescent="0.4">
      <c r="A8" s="92" t="s">
        <v>106</v>
      </c>
      <c r="B8" s="124" t="s">
        <v>34</v>
      </c>
      <c r="C8" s="134" t="s">
        <v>21</v>
      </c>
      <c r="D8" s="135">
        <v>30</v>
      </c>
      <c r="E8" s="208" t="s">
        <v>95</v>
      </c>
      <c r="F8" s="137">
        <v>2</v>
      </c>
      <c r="G8" s="135"/>
      <c r="H8" s="208"/>
      <c r="I8" s="137"/>
      <c r="J8" s="128">
        <f t="shared" si="0"/>
        <v>30</v>
      </c>
      <c r="K8" s="62">
        <f t="shared" si="1"/>
        <v>2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1:24" ht="14" thickBot="1" x14ac:dyDescent="0.4">
      <c r="A9" s="92"/>
      <c r="B9" s="565"/>
      <c r="C9" s="566"/>
      <c r="D9" s="566"/>
      <c r="E9" s="566"/>
      <c r="F9" s="566"/>
      <c r="G9" s="566"/>
      <c r="H9" s="566"/>
      <c r="I9" s="566"/>
      <c r="J9" s="566"/>
      <c r="K9" s="567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4" x14ac:dyDescent="0.35">
      <c r="A10" s="92" t="s">
        <v>104</v>
      </c>
      <c r="B10" s="124" t="s">
        <v>34</v>
      </c>
      <c r="C10" s="134" t="s">
        <v>21</v>
      </c>
      <c r="D10" s="125">
        <v>30</v>
      </c>
      <c r="E10" s="126" t="s">
        <v>109</v>
      </c>
      <c r="F10" s="127">
        <v>2</v>
      </c>
      <c r="G10" s="125"/>
      <c r="H10" s="126"/>
      <c r="I10" s="127"/>
      <c r="J10" s="128">
        <f t="shared" si="0"/>
        <v>30</v>
      </c>
      <c r="K10" s="62">
        <f t="shared" si="1"/>
        <v>2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 x14ac:dyDescent="0.35">
      <c r="A11" s="92" t="s">
        <v>138</v>
      </c>
      <c r="B11" s="124" t="s">
        <v>34</v>
      </c>
      <c r="C11" s="134" t="s">
        <v>21</v>
      </c>
      <c r="D11" s="114">
        <v>60</v>
      </c>
      <c r="E11" s="26" t="s">
        <v>109</v>
      </c>
      <c r="F11" s="129">
        <v>4</v>
      </c>
      <c r="G11" s="114">
        <v>60</v>
      </c>
      <c r="H11" s="26" t="s">
        <v>109</v>
      </c>
      <c r="I11" s="129">
        <v>4</v>
      </c>
      <c r="J11" s="128">
        <f t="shared" si="0"/>
        <v>120</v>
      </c>
      <c r="K11" s="62">
        <f t="shared" si="1"/>
        <v>8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spans="1:24" ht="14" thickBot="1" x14ac:dyDescent="0.4">
      <c r="A12" s="92" t="s">
        <v>107</v>
      </c>
      <c r="B12" s="124" t="s">
        <v>34</v>
      </c>
      <c r="C12" s="134" t="s">
        <v>21</v>
      </c>
      <c r="D12" s="135">
        <v>30</v>
      </c>
      <c r="E12" s="136" t="s">
        <v>109</v>
      </c>
      <c r="F12" s="137">
        <v>1</v>
      </c>
      <c r="G12" s="135">
        <v>30</v>
      </c>
      <c r="H12" s="136" t="s">
        <v>109</v>
      </c>
      <c r="I12" s="137">
        <v>1</v>
      </c>
      <c r="J12" s="128">
        <f t="shared" si="0"/>
        <v>60</v>
      </c>
      <c r="K12" s="62">
        <f t="shared" si="1"/>
        <v>2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24" x14ac:dyDescent="0.35">
      <c r="A13" s="83"/>
      <c r="B13" s="83"/>
      <c r="C13" s="55" t="s">
        <v>119</v>
      </c>
      <c r="D13" s="138">
        <f>SUM(D4:D12)</f>
        <v>255</v>
      </c>
      <c r="E13" s="138"/>
      <c r="F13" s="138">
        <f>SUM(F4:F12)</f>
        <v>13</v>
      </c>
      <c r="G13" s="138">
        <f>SUM(G4:G12)</f>
        <v>225</v>
      </c>
      <c r="H13" s="138"/>
      <c r="I13" s="138">
        <f>SUM(I4:I12)</f>
        <v>13</v>
      </c>
      <c r="J13" s="139">
        <f>SUM(J4:J12)</f>
        <v>480</v>
      </c>
      <c r="K13" s="139">
        <f>SUM(K4:K12)</f>
        <v>26</v>
      </c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1:24" x14ac:dyDescent="0.35">
      <c r="A14" s="83"/>
      <c r="B14" s="83"/>
      <c r="C14" s="83"/>
      <c r="D14" s="83"/>
      <c r="E14" s="83"/>
      <c r="F14" s="83"/>
      <c r="G14" s="83"/>
      <c r="H14" s="83"/>
      <c r="I14" s="83"/>
      <c r="J14" s="140"/>
      <c r="K14" s="140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spans="1:24" x14ac:dyDescent="0.35">
      <c r="A15" s="83"/>
      <c r="B15" s="83"/>
      <c r="C15" s="83"/>
      <c r="D15" s="83"/>
      <c r="E15" s="83"/>
      <c r="F15" s="83"/>
      <c r="G15" s="83"/>
      <c r="H15" s="83"/>
      <c r="I15" s="83"/>
      <c r="J15" s="140"/>
      <c r="K15" s="140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spans="1:24" x14ac:dyDescent="0.35">
      <c r="A16" s="83"/>
      <c r="B16" s="83"/>
      <c r="C16" s="83"/>
      <c r="D16" s="83"/>
      <c r="E16" s="83"/>
      <c r="F16" s="83"/>
      <c r="G16" s="83"/>
      <c r="H16" s="83"/>
      <c r="I16" s="83"/>
      <c r="J16" s="140"/>
      <c r="K16" s="140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x14ac:dyDescent="0.35">
      <c r="A17" s="83"/>
      <c r="B17" s="83"/>
      <c r="C17" s="83"/>
      <c r="D17" s="83"/>
      <c r="E17" s="83"/>
      <c r="F17" s="83"/>
      <c r="G17" s="83"/>
      <c r="H17" s="83"/>
      <c r="I17" s="83"/>
      <c r="J17" s="140"/>
      <c r="K17" s="140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spans="1:24" x14ac:dyDescent="0.35">
      <c r="A18" s="83"/>
      <c r="B18" s="83"/>
      <c r="C18" s="83"/>
      <c r="D18" s="83"/>
      <c r="E18" s="83"/>
      <c r="F18" s="83"/>
      <c r="G18" s="83"/>
      <c r="H18" s="83"/>
      <c r="I18" s="83"/>
      <c r="J18" s="140"/>
      <c r="K18" s="140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1:24" x14ac:dyDescent="0.35">
      <c r="A19" s="83"/>
      <c r="B19" s="83"/>
      <c r="C19" s="83"/>
      <c r="D19" s="83"/>
      <c r="E19" s="83"/>
      <c r="F19" s="83"/>
      <c r="G19" s="83"/>
      <c r="H19" s="83"/>
      <c r="I19" s="83"/>
      <c r="J19" s="140"/>
      <c r="K19" s="140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spans="1:24" x14ac:dyDescent="0.35">
      <c r="A20" s="83"/>
      <c r="B20" s="83"/>
      <c r="C20" s="83"/>
      <c r="D20" s="83"/>
      <c r="E20" s="83"/>
      <c r="F20" s="83"/>
      <c r="G20" s="83"/>
      <c r="H20" s="83"/>
      <c r="I20" s="83"/>
      <c r="J20" s="140"/>
      <c r="K20" s="140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1:24" x14ac:dyDescent="0.35">
      <c r="A21" s="83"/>
      <c r="B21" s="83"/>
      <c r="C21" s="83"/>
      <c r="D21" s="83"/>
      <c r="E21" s="83"/>
      <c r="F21" s="83"/>
      <c r="G21" s="83"/>
      <c r="H21" s="83"/>
      <c r="I21" s="83"/>
      <c r="J21" s="140"/>
      <c r="K21" s="140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spans="1:24" x14ac:dyDescent="0.35">
      <c r="A22" s="83"/>
      <c r="B22" s="83"/>
      <c r="C22" s="83"/>
      <c r="D22" s="83"/>
      <c r="E22" s="83"/>
      <c r="F22" s="83"/>
      <c r="G22" s="83"/>
      <c r="H22" s="83"/>
      <c r="I22" s="83"/>
      <c r="J22" s="140"/>
      <c r="K22" s="140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spans="1:24" x14ac:dyDescent="0.35">
      <c r="A23" s="83"/>
      <c r="B23" s="83"/>
      <c r="C23" s="83"/>
      <c r="D23" s="83"/>
      <c r="E23" s="83"/>
      <c r="F23" s="83"/>
      <c r="G23" s="83"/>
      <c r="H23" s="83"/>
      <c r="I23" s="83"/>
      <c r="J23" s="140"/>
      <c r="K23" s="140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 spans="1:24" x14ac:dyDescent="0.35">
      <c r="A24" s="83"/>
      <c r="B24" s="83"/>
      <c r="C24" s="83"/>
      <c r="D24" s="83"/>
      <c r="E24" s="83"/>
      <c r="F24" s="83"/>
      <c r="G24" s="83"/>
      <c r="H24" s="83"/>
      <c r="I24" s="83"/>
      <c r="J24" s="140"/>
      <c r="K24" s="140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 spans="1:24" x14ac:dyDescent="0.35">
      <c r="A25" s="83"/>
      <c r="B25" s="83"/>
      <c r="C25" s="83"/>
      <c r="D25" s="83"/>
      <c r="E25" s="83"/>
      <c r="F25" s="83"/>
      <c r="G25" s="83"/>
      <c r="H25" s="83"/>
      <c r="I25" s="83"/>
      <c r="J25" s="140"/>
      <c r="K25" s="140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spans="1:24" x14ac:dyDescent="0.35">
      <c r="A26" s="83"/>
      <c r="B26" s="83"/>
      <c r="C26" s="83"/>
      <c r="D26" s="83"/>
      <c r="E26" s="83"/>
      <c r="F26" s="83"/>
      <c r="G26" s="83"/>
      <c r="H26" s="83"/>
      <c r="I26" s="83"/>
      <c r="J26" s="140"/>
      <c r="K26" s="140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24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140"/>
      <c r="K27" s="140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5">
      <c r="A28" s="83"/>
      <c r="B28" s="83"/>
      <c r="C28" s="83"/>
      <c r="D28" s="83"/>
      <c r="E28" s="83"/>
      <c r="F28" s="83"/>
      <c r="G28" s="83"/>
      <c r="H28" s="83"/>
      <c r="I28" s="83"/>
      <c r="J28" s="140"/>
      <c r="K28" s="140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5">
      <c r="A29" s="83"/>
      <c r="B29" s="83"/>
      <c r="C29" s="83"/>
      <c r="D29" s="83"/>
      <c r="E29" s="83"/>
      <c r="F29" s="83"/>
      <c r="G29" s="83"/>
      <c r="H29" s="83"/>
      <c r="I29" s="83"/>
      <c r="J29" s="140"/>
      <c r="K29" s="140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5">
      <c r="A30" s="83"/>
      <c r="B30" s="83"/>
      <c r="C30" s="83"/>
      <c r="D30" s="83"/>
      <c r="E30" s="83"/>
      <c r="F30" s="83"/>
      <c r="G30" s="83"/>
      <c r="H30" s="83"/>
      <c r="I30" s="83"/>
      <c r="J30" s="140"/>
      <c r="K30" s="140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5">
      <c r="A31" s="83"/>
      <c r="B31" s="83"/>
      <c r="C31" s="83"/>
      <c r="D31" s="83"/>
      <c r="E31" s="83"/>
      <c r="F31" s="83"/>
      <c r="G31" s="83"/>
      <c r="H31" s="83"/>
      <c r="I31" s="83"/>
      <c r="J31" s="140"/>
      <c r="K31" s="140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140"/>
      <c r="K32" s="140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140"/>
      <c r="K33" s="140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x14ac:dyDescent="0.35">
      <c r="A34" s="83"/>
      <c r="B34" s="83"/>
      <c r="C34" s="83"/>
      <c r="D34" s="83"/>
      <c r="E34" s="83"/>
      <c r="F34" s="83"/>
      <c r="G34" s="83"/>
      <c r="H34" s="83"/>
      <c r="I34" s="83"/>
      <c r="J34" s="140"/>
      <c r="K34" s="140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</sheetData>
  <mergeCells count="9">
    <mergeCell ref="B9:K9"/>
    <mergeCell ref="J1:J3"/>
    <mergeCell ref="K1:K3"/>
    <mergeCell ref="A1:A3"/>
    <mergeCell ref="B1:B3"/>
    <mergeCell ref="C1:C3"/>
    <mergeCell ref="D1:I1"/>
    <mergeCell ref="D2:F2"/>
    <mergeCell ref="G2:I2"/>
  </mergeCells>
  <pageMargins left="0.25" right="0.25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  <pageSetUpPr fitToPage="1"/>
  </sheetPr>
  <dimension ref="A1:X33"/>
  <sheetViews>
    <sheetView topLeftCell="B1" zoomScaleNormal="100" workbookViewId="0">
      <selection activeCell="AA11" sqref="AA11"/>
    </sheetView>
  </sheetViews>
  <sheetFormatPr defaultRowHeight="14.5" x14ac:dyDescent="0.35"/>
  <cols>
    <col min="1" max="1" width="38.1796875" bestFit="1" customWidth="1"/>
    <col min="2" max="2" width="14.1796875" bestFit="1" customWidth="1"/>
    <col min="3" max="3" width="8.54296875" bestFit="1" customWidth="1"/>
    <col min="4" max="4" width="5.7265625" bestFit="1" customWidth="1"/>
    <col min="5" max="5" width="4" bestFit="1" customWidth="1"/>
    <col min="6" max="6" width="5.26953125" bestFit="1" customWidth="1"/>
    <col min="7" max="7" width="5.7265625" bestFit="1" customWidth="1"/>
    <col min="8" max="8" width="4" bestFit="1" customWidth="1"/>
    <col min="9" max="9" width="5.26953125" bestFit="1" customWidth="1"/>
    <col min="10" max="10" width="5.7265625" bestFit="1" customWidth="1"/>
    <col min="11" max="11" width="4" bestFit="1" customWidth="1"/>
    <col min="12" max="12" width="5.26953125" bestFit="1" customWidth="1"/>
    <col min="13" max="13" width="5.7265625" bestFit="1" customWidth="1"/>
    <col min="14" max="14" width="4" bestFit="1" customWidth="1"/>
    <col min="15" max="15" width="5.26953125" bestFit="1" customWidth="1"/>
    <col min="16" max="16" width="5.7265625" bestFit="1" customWidth="1"/>
    <col min="17" max="17" width="4" bestFit="1" customWidth="1"/>
    <col min="18" max="18" width="5.26953125" bestFit="1" customWidth="1"/>
    <col min="19" max="19" width="5.7265625" bestFit="1" customWidth="1"/>
    <col min="20" max="20" width="4" bestFit="1" customWidth="1"/>
    <col min="21" max="21" width="5.26953125" bestFit="1" customWidth="1"/>
    <col min="22" max="22" width="5.7265625" bestFit="1" customWidth="1"/>
    <col min="23" max="23" width="6.26953125" bestFit="1" customWidth="1"/>
  </cols>
  <sheetData>
    <row r="1" spans="1:24" s="464" customFormat="1" ht="12.5" thickBot="1" x14ac:dyDescent="0.4">
      <c r="A1" s="658" t="s">
        <v>155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8"/>
      <c r="W1" s="659"/>
      <c r="X1" s="526"/>
    </row>
    <row r="2" spans="1:24" s="464" customFormat="1" ht="12" x14ac:dyDescent="0.25">
      <c r="A2" s="651" t="s">
        <v>0</v>
      </c>
      <c r="B2" s="652" t="s">
        <v>1</v>
      </c>
      <c r="C2" s="653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78" t="s">
        <v>5</v>
      </c>
      <c r="Q2" s="679"/>
      <c r="R2" s="679"/>
      <c r="S2" s="679"/>
      <c r="T2" s="679"/>
      <c r="U2" s="680"/>
      <c r="V2" s="657" t="s">
        <v>6</v>
      </c>
      <c r="W2" s="665" t="s">
        <v>7</v>
      </c>
      <c r="X2" s="526"/>
    </row>
    <row r="3" spans="1:24" s="464" customFormat="1" ht="12" x14ac:dyDescent="0.25">
      <c r="A3" s="651"/>
      <c r="B3" s="652"/>
      <c r="C3" s="653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77" t="s">
        <v>12</v>
      </c>
      <c r="Q3" s="660"/>
      <c r="R3" s="660"/>
      <c r="S3" s="660" t="s">
        <v>13</v>
      </c>
      <c r="T3" s="660"/>
      <c r="U3" s="661"/>
      <c r="V3" s="657"/>
      <c r="W3" s="666"/>
      <c r="X3" s="526"/>
    </row>
    <row r="4" spans="1:24" s="464" customFormat="1" ht="12.5" thickBot="1" x14ac:dyDescent="0.3">
      <c r="A4" s="651"/>
      <c r="B4" s="652"/>
      <c r="C4" s="653"/>
      <c r="D4" s="512" t="s">
        <v>14</v>
      </c>
      <c r="E4" s="513" t="s">
        <v>15</v>
      </c>
      <c r="F4" s="514" t="s">
        <v>7</v>
      </c>
      <c r="G4" s="513" t="s">
        <v>14</v>
      </c>
      <c r="H4" s="513" t="s">
        <v>15</v>
      </c>
      <c r="I4" s="515" t="s">
        <v>7</v>
      </c>
      <c r="J4" s="516" t="s">
        <v>14</v>
      </c>
      <c r="K4" s="513" t="s">
        <v>15</v>
      </c>
      <c r="L4" s="517" t="s">
        <v>7</v>
      </c>
      <c r="M4" s="518" t="s">
        <v>14</v>
      </c>
      <c r="N4" s="513" t="s">
        <v>15</v>
      </c>
      <c r="O4" s="519" t="s">
        <v>7</v>
      </c>
      <c r="P4" s="520" t="s">
        <v>14</v>
      </c>
      <c r="Q4" s="513" t="s">
        <v>15</v>
      </c>
      <c r="R4" s="521" t="s">
        <v>7</v>
      </c>
      <c r="S4" s="522" t="s">
        <v>14</v>
      </c>
      <c r="T4" s="513" t="s">
        <v>15</v>
      </c>
      <c r="U4" s="523" t="s">
        <v>7</v>
      </c>
      <c r="V4" s="657"/>
      <c r="W4" s="667"/>
      <c r="X4" s="526"/>
    </row>
    <row r="5" spans="1:24" ht="15" customHeight="1" x14ac:dyDescent="0.35">
      <c r="A5" s="159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10</v>
      </c>
      <c r="M5" s="90">
        <v>30</v>
      </c>
      <c r="N5" s="19" t="s">
        <v>108</v>
      </c>
      <c r="O5" s="91">
        <v>10</v>
      </c>
      <c r="P5" s="18">
        <v>30</v>
      </c>
      <c r="Q5" s="19" t="s">
        <v>108</v>
      </c>
      <c r="R5" s="20">
        <v>10</v>
      </c>
      <c r="S5" s="21">
        <v>30</v>
      </c>
      <c r="T5" s="19" t="s">
        <v>109</v>
      </c>
      <c r="U5" s="22">
        <v>19</v>
      </c>
      <c r="V5" s="44">
        <f t="shared" ref="V5:V17" si="0">SUM(D5,G5,J5,M5,P5,S5)</f>
        <v>180</v>
      </c>
      <c r="W5" s="45">
        <f t="shared" ref="W5:W17" si="1">SUM(F5,I5,L5,O5,R5,U5)</f>
        <v>69</v>
      </c>
      <c r="X5" s="154"/>
    </row>
    <row r="6" spans="1:24" x14ac:dyDescent="0.35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154"/>
    </row>
    <row r="7" spans="1:24" x14ac:dyDescent="0.35">
      <c r="A7" s="34" t="s">
        <v>18</v>
      </c>
      <c r="B7" s="46" t="s">
        <v>19</v>
      </c>
      <c r="C7" s="25" t="s">
        <v>115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0" t="s">
        <v>108</v>
      </c>
      <c r="R7" s="41">
        <v>4</v>
      </c>
      <c r="S7" s="42">
        <v>30</v>
      </c>
      <c r="T7" s="40" t="s">
        <v>108</v>
      </c>
      <c r="U7" s="43">
        <v>4</v>
      </c>
      <c r="V7" s="44">
        <f t="shared" si="0"/>
        <v>120</v>
      </c>
      <c r="W7" s="45">
        <f t="shared" si="1"/>
        <v>16</v>
      </c>
      <c r="X7" s="154"/>
    </row>
    <row r="8" spans="1:24" x14ac:dyDescent="0.35">
      <c r="A8" s="34" t="s">
        <v>84</v>
      </c>
      <c r="B8" s="46" t="s">
        <v>16</v>
      </c>
      <c r="C8" s="25" t="s">
        <v>115</v>
      </c>
      <c r="D8" s="99">
        <v>45</v>
      </c>
      <c r="E8" s="45" t="s">
        <v>109</v>
      </c>
      <c r="F8" s="45">
        <v>2</v>
      </c>
      <c r="G8" s="45">
        <v>45</v>
      </c>
      <c r="H8" s="45" t="s">
        <v>110</v>
      </c>
      <c r="I8" s="100">
        <v>2</v>
      </c>
      <c r="J8" s="60">
        <v>45</v>
      </c>
      <c r="K8" s="63" t="s">
        <v>109</v>
      </c>
      <c r="L8" s="97">
        <v>2</v>
      </c>
      <c r="M8" s="63">
        <v>45</v>
      </c>
      <c r="N8" s="63" t="s">
        <v>110</v>
      </c>
      <c r="O8" s="98">
        <v>2</v>
      </c>
      <c r="P8" s="39">
        <v>45</v>
      </c>
      <c r="Q8" s="63" t="s">
        <v>109</v>
      </c>
      <c r="R8" s="41">
        <v>2</v>
      </c>
      <c r="S8" s="42">
        <v>45</v>
      </c>
      <c r="T8" s="63" t="s">
        <v>110</v>
      </c>
      <c r="U8" s="43">
        <v>2</v>
      </c>
      <c r="V8" s="44">
        <f t="shared" si="0"/>
        <v>270</v>
      </c>
      <c r="W8" s="45">
        <f t="shared" si="1"/>
        <v>12</v>
      </c>
      <c r="X8" s="154"/>
    </row>
    <row r="9" spans="1:24" x14ac:dyDescent="0.35">
      <c r="A9" s="34" t="s">
        <v>85</v>
      </c>
      <c r="B9" s="46" t="s">
        <v>16</v>
      </c>
      <c r="C9" s="25" t="s">
        <v>115</v>
      </c>
      <c r="D9" s="64">
        <v>15</v>
      </c>
      <c r="E9" s="63" t="s">
        <v>110</v>
      </c>
      <c r="F9" s="65">
        <v>1</v>
      </c>
      <c r="G9" s="40">
        <v>15</v>
      </c>
      <c r="H9" s="63" t="s">
        <v>108</v>
      </c>
      <c r="I9" s="66">
        <v>1</v>
      </c>
      <c r="J9" s="60"/>
      <c r="K9" s="63"/>
      <c r="L9" s="97"/>
      <c r="M9" s="63"/>
      <c r="N9" s="63"/>
      <c r="O9" s="98"/>
      <c r="P9" s="39"/>
      <c r="Q9" s="42"/>
      <c r="R9" s="41"/>
      <c r="S9" s="42"/>
      <c r="T9" s="42"/>
      <c r="U9" s="43"/>
      <c r="V9" s="44">
        <f t="shared" si="0"/>
        <v>30</v>
      </c>
      <c r="W9" s="45">
        <f t="shared" si="1"/>
        <v>2</v>
      </c>
      <c r="X9" s="154"/>
    </row>
    <row r="10" spans="1:24" x14ac:dyDescent="0.35">
      <c r="A10" s="34" t="s">
        <v>54</v>
      </c>
      <c r="B10" s="24" t="s">
        <v>16</v>
      </c>
      <c r="C10" s="58" t="s">
        <v>113</v>
      </c>
      <c r="D10" s="64"/>
      <c r="E10" s="63"/>
      <c r="F10" s="65"/>
      <c r="G10" s="40"/>
      <c r="H10" s="63"/>
      <c r="I10" s="66"/>
      <c r="J10" s="60"/>
      <c r="K10" s="63"/>
      <c r="L10" s="77"/>
      <c r="M10" s="76"/>
      <c r="N10" s="63"/>
      <c r="O10" s="98"/>
      <c r="P10" s="39">
        <v>30</v>
      </c>
      <c r="Q10" s="42" t="s">
        <v>110</v>
      </c>
      <c r="R10" s="41">
        <v>1</v>
      </c>
      <c r="S10" s="42">
        <v>30</v>
      </c>
      <c r="T10" s="42" t="s">
        <v>95</v>
      </c>
      <c r="U10" s="43">
        <v>2</v>
      </c>
      <c r="V10" s="44">
        <f t="shared" si="0"/>
        <v>60</v>
      </c>
      <c r="W10" s="45">
        <f t="shared" si="1"/>
        <v>3</v>
      </c>
      <c r="X10" s="154"/>
    </row>
    <row r="11" spans="1:24" x14ac:dyDescent="0.35">
      <c r="A11" s="34" t="s">
        <v>63</v>
      </c>
      <c r="B11" s="24" t="s">
        <v>19</v>
      </c>
      <c r="C11" s="58" t="s">
        <v>21</v>
      </c>
      <c r="D11" s="64">
        <v>30</v>
      </c>
      <c r="E11" s="63" t="s">
        <v>109</v>
      </c>
      <c r="F11" s="65">
        <v>2</v>
      </c>
      <c r="G11" s="40">
        <v>30</v>
      </c>
      <c r="H11" s="63" t="s">
        <v>109</v>
      </c>
      <c r="I11" s="66">
        <v>2</v>
      </c>
      <c r="J11" s="60">
        <v>30</v>
      </c>
      <c r="K11" s="56" t="s">
        <v>109</v>
      </c>
      <c r="L11" s="9">
        <v>2</v>
      </c>
      <c r="M11" s="28">
        <v>30</v>
      </c>
      <c r="N11" s="113" t="s">
        <v>109</v>
      </c>
      <c r="O11" s="98">
        <v>2</v>
      </c>
      <c r="P11" s="39">
        <v>45</v>
      </c>
      <c r="Q11" s="63" t="s">
        <v>109</v>
      </c>
      <c r="R11" s="41">
        <v>3</v>
      </c>
      <c r="S11" s="42">
        <v>45</v>
      </c>
      <c r="T11" s="63" t="s">
        <v>109</v>
      </c>
      <c r="U11" s="43">
        <v>3</v>
      </c>
      <c r="V11" s="44">
        <f t="shared" si="0"/>
        <v>210</v>
      </c>
      <c r="W11" s="45">
        <f t="shared" si="1"/>
        <v>14</v>
      </c>
      <c r="X11" s="154"/>
    </row>
    <row r="12" spans="1:24" x14ac:dyDescent="0.35">
      <c r="A12" s="34" t="s">
        <v>24</v>
      </c>
      <c r="B12" s="46" t="s">
        <v>16</v>
      </c>
      <c r="C12" s="25" t="s">
        <v>115</v>
      </c>
      <c r="D12" s="64"/>
      <c r="E12" s="40"/>
      <c r="F12" s="65"/>
      <c r="G12" s="40"/>
      <c r="H12" s="40"/>
      <c r="I12" s="66"/>
      <c r="J12" s="60">
        <v>30</v>
      </c>
      <c r="K12" s="56" t="s">
        <v>110</v>
      </c>
      <c r="L12" s="9">
        <v>1</v>
      </c>
      <c r="M12" s="28">
        <v>30</v>
      </c>
      <c r="N12" s="113" t="s">
        <v>95</v>
      </c>
      <c r="O12" s="98">
        <v>2</v>
      </c>
      <c r="P12" s="60"/>
      <c r="Q12" s="63"/>
      <c r="R12" s="97"/>
      <c r="S12" s="63"/>
      <c r="T12" s="63"/>
      <c r="U12" s="98"/>
      <c r="V12" s="44">
        <f t="shared" si="0"/>
        <v>60</v>
      </c>
      <c r="W12" s="45">
        <f t="shared" si="1"/>
        <v>3</v>
      </c>
      <c r="X12" s="154"/>
    </row>
    <row r="13" spans="1:24" x14ac:dyDescent="0.35">
      <c r="A13" s="34" t="s">
        <v>126</v>
      </c>
      <c r="B13" s="24" t="s">
        <v>19</v>
      </c>
      <c r="C13" s="25" t="s">
        <v>115</v>
      </c>
      <c r="D13" s="35"/>
      <c r="E13" s="26"/>
      <c r="F13" s="27"/>
      <c r="G13" s="26"/>
      <c r="H13" s="26"/>
      <c r="I13" s="36"/>
      <c r="J13" s="26">
        <v>30</v>
      </c>
      <c r="K13" s="199" t="s">
        <v>95</v>
      </c>
      <c r="L13" s="27">
        <v>2</v>
      </c>
      <c r="M13" s="28"/>
      <c r="N13" s="209"/>
      <c r="O13" s="38"/>
      <c r="P13" s="39"/>
      <c r="Q13" s="42"/>
      <c r="R13" s="41"/>
      <c r="S13" s="42"/>
      <c r="T13" s="42"/>
      <c r="U13" s="43"/>
      <c r="V13" s="44">
        <f t="shared" si="0"/>
        <v>30</v>
      </c>
      <c r="W13" s="45">
        <f t="shared" si="1"/>
        <v>2</v>
      </c>
      <c r="X13" s="154"/>
    </row>
    <row r="14" spans="1:24" x14ac:dyDescent="0.35">
      <c r="A14" s="34" t="s">
        <v>142</v>
      </c>
      <c r="B14" s="46" t="s">
        <v>16</v>
      </c>
      <c r="C14" s="25" t="s">
        <v>115</v>
      </c>
      <c r="D14" s="64"/>
      <c r="E14" s="40"/>
      <c r="F14" s="65"/>
      <c r="G14" s="40"/>
      <c r="H14" s="40"/>
      <c r="I14" s="66"/>
      <c r="J14" s="60"/>
      <c r="K14" s="56"/>
      <c r="L14" s="9"/>
      <c r="M14" s="28"/>
      <c r="N14" s="113"/>
      <c r="O14" s="98"/>
      <c r="P14" s="39">
        <v>30</v>
      </c>
      <c r="Q14" s="63" t="s">
        <v>109</v>
      </c>
      <c r="R14" s="41">
        <v>1</v>
      </c>
      <c r="S14" s="42">
        <v>30</v>
      </c>
      <c r="T14" s="63" t="s">
        <v>95</v>
      </c>
      <c r="U14" s="43">
        <v>2</v>
      </c>
      <c r="V14" s="44">
        <f t="shared" si="0"/>
        <v>60</v>
      </c>
      <c r="W14" s="45">
        <f t="shared" si="1"/>
        <v>3</v>
      </c>
      <c r="X14" s="154"/>
    </row>
    <row r="15" spans="1:24" x14ac:dyDescent="0.35">
      <c r="A15" s="34" t="s">
        <v>25</v>
      </c>
      <c r="B15" s="46" t="s">
        <v>16</v>
      </c>
      <c r="C15" s="25" t="s">
        <v>115</v>
      </c>
      <c r="D15" s="64">
        <v>30</v>
      </c>
      <c r="E15" s="63" t="s">
        <v>109</v>
      </c>
      <c r="F15" s="65">
        <v>1</v>
      </c>
      <c r="G15" s="40">
        <v>30</v>
      </c>
      <c r="H15" s="63" t="s">
        <v>95</v>
      </c>
      <c r="I15" s="66">
        <v>2</v>
      </c>
      <c r="J15" s="60"/>
      <c r="K15" s="56"/>
      <c r="L15" s="9"/>
      <c r="M15" s="28"/>
      <c r="N15" s="113"/>
      <c r="O15" s="98"/>
      <c r="P15" s="39"/>
      <c r="Q15" s="42"/>
      <c r="R15" s="41"/>
      <c r="S15" s="42"/>
      <c r="T15" s="42"/>
      <c r="U15" s="43"/>
      <c r="V15" s="44">
        <f t="shared" si="0"/>
        <v>60</v>
      </c>
      <c r="W15" s="45">
        <f t="shared" si="1"/>
        <v>3</v>
      </c>
      <c r="X15" s="154"/>
    </row>
    <row r="16" spans="1:24" x14ac:dyDescent="0.35">
      <c r="A16" s="34" t="s">
        <v>96</v>
      </c>
      <c r="B16" s="46" t="s">
        <v>16</v>
      </c>
      <c r="C16" s="54" t="s">
        <v>113</v>
      </c>
      <c r="D16" s="64"/>
      <c r="E16" s="63"/>
      <c r="F16" s="65"/>
      <c r="G16" s="40"/>
      <c r="H16" s="63"/>
      <c r="I16" s="66"/>
      <c r="J16" s="60"/>
      <c r="K16" s="63"/>
      <c r="L16" s="86"/>
      <c r="M16" s="85"/>
      <c r="N16" s="63"/>
      <c r="O16" s="98"/>
      <c r="P16" s="39">
        <v>15</v>
      </c>
      <c r="Q16" s="42" t="s">
        <v>109</v>
      </c>
      <c r="R16" s="41">
        <v>1</v>
      </c>
      <c r="S16" s="42">
        <v>15</v>
      </c>
      <c r="T16" s="42" t="s">
        <v>95</v>
      </c>
      <c r="U16" s="43">
        <v>2</v>
      </c>
      <c r="V16" s="44">
        <f t="shared" si="0"/>
        <v>30</v>
      </c>
      <c r="W16" s="45">
        <f t="shared" si="1"/>
        <v>3</v>
      </c>
      <c r="X16" s="154"/>
    </row>
    <row r="17" spans="1:24" x14ac:dyDescent="0.35">
      <c r="A17" s="34" t="s">
        <v>26</v>
      </c>
      <c r="B17" s="46" t="s">
        <v>16</v>
      </c>
      <c r="C17" s="54" t="s">
        <v>113</v>
      </c>
      <c r="D17" s="102">
        <v>30</v>
      </c>
      <c r="E17" s="76" t="s">
        <v>109</v>
      </c>
      <c r="F17" s="103">
        <v>1</v>
      </c>
      <c r="G17" s="49">
        <v>30</v>
      </c>
      <c r="H17" s="76" t="s">
        <v>95</v>
      </c>
      <c r="I17" s="74">
        <v>2</v>
      </c>
      <c r="J17" s="102"/>
      <c r="K17" s="76"/>
      <c r="L17" s="103"/>
      <c r="M17" s="49"/>
      <c r="N17" s="76"/>
      <c r="O17" s="74"/>
      <c r="P17" s="39"/>
      <c r="Q17" s="42"/>
      <c r="R17" s="41"/>
      <c r="S17" s="42"/>
      <c r="T17" s="42"/>
      <c r="U17" s="43"/>
      <c r="V17" s="44">
        <f t="shared" si="0"/>
        <v>60</v>
      </c>
      <c r="W17" s="45">
        <f t="shared" si="1"/>
        <v>3</v>
      </c>
      <c r="X17" s="154"/>
    </row>
    <row r="18" spans="1:24" x14ac:dyDescent="0.35">
      <c r="A18" s="34" t="s">
        <v>47</v>
      </c>
      <c r="B18" s="46" t="s">
        <v>16</v>
      </c>
      <c r="C18" s="101" t="s">
        <v>113</v>
      </c>
      <c r="D18" s="102"/>
      <c r="E18" s="76"/>
      <c r="F18" s="103"/>
      <c r="G18" s="49"/>
      <c r="H18" s="76"/>
      <c r="I18" s="74"/>
      <c r="J18" s="102">
        <v>30</v>
      </c>
      <c r="K18" s="76" t="s">
        <v>109</v>
      </c>
      <c r="L18" s="103">
        <v>1</v>
      </c>
      <c r="M18" s="49">
        <v>30</v>
      </c>
      <c r="N18" s="76" t="s">
        <v>95</v>
      </c>
      <c r="O18" s="74">
        <v>2</v>
      </c>
      <c r="P18" s="39"/>
      <c r="Q18" s="42"/>
      <c r="R18" s="41"/>
      <c r="S18" s="42"/>
      <c r="T18" s="42"/>
      <c r="U18" s="43"/>
      <c r="V18" s="44">
        <f>SUM(D18,G18,J18,M18,P18,S18)</f>
        <v>60</v>
      </c>
      <c r="W18" s="45">
        <f>SUM(F18,I18,L18,O18,R18,U18)</f>
        <v>3</v>
      </c>
      <c r="X18" s="154"/>
    </row>
    <row r="19" spans="1:24" x14ac:dyDescent="0.35">
      <c r="A19" s="34" t="s">
        <v>145</v>
      </c>
      <c r="B19" s="46" t="s">
        <v>16</v>
      </c>
      <c r="C19" s="54" t="s">
        <v>113</v>
      </c>
      <c r="D19" s="64"/>
      <c r="E19" s="63"/>
      <c r="F19" s="65"/>
      <c r="G19" s="40"/>
      <c r="H19" s="63"/>
      <c r="I19" s="66"/>
      <c r="J19" s="60"/>
      <c r="K19" s="63"/>
      <c r="L19" s="97"/>
      <c r="M19" s="63"/>
      <c r="N19" s="63"/>
      <c r="O19" s="98"/>
      <c r="P19" s="60">
        <v>30</v>
      </c>
      <c r="Q19" s="63" t="s">
        <v>109</v>
      </c>
      <c r="R19" s="97">
        <v>1</v>
      </c>
      <c r="S19" s="63">
        <v>30</v>
      </c>
      <c r="T19" s="63" t="s">
        <v>95</v>
      </c>
      <c r="U19" s="98">
        <v>2</v>
      </c>
      <c r="V19" s="44">
        <f t="shared" ref="V19:V27" si="2">SUM(D19,G19,J19,M19,P19,S19)</f>
        <v>60</v>
      </c>
      <c r="W19" s="45">
        <f t="shared" ref="W19:W27" si="3">SUM(F19,I19,L19,O19,R19,U19)</f>
        <v>3</v>
      </c>
      <c r="X19" s="154"/>
    </row>
    <row r="20" spans="1:24" ht="15" customHeight="1" x14ac:dyDescent="0.35">
      <c r="A20" s="34" t="s">
        <v>27</v>
      </c>
      <c r="B20" s="46" t="s">
        <v>16</v>
      </c>
      <c r="C20" s="25" t="s">
        <v>115</v>
      </c>
      <c r="D20" s="64">
        <v>30</v>
      </c>
      <c r="E20" s="63" t="s">
        <v>109</v>
      </c>
      <c r="F20" s="65">
        <v>1</v>
      </c>
      <c r="G20" s="40">
        <v>30</v>
      </c>
      <c r="H20" s="63" t="s">
        <v>95</v>
      </c>
      <c r="I20" s="66">
        <v>2</v>
      </c>
      <c r="J20" s="60"/>
      <c r="K20" s="63"/>
      <c r="L20" s="97"/>
      <c r="M20" s="63"/>
      <c r="N20" s="63"/>
      <c r="O20" s="98"/>
      <c r="P20" s="39"/>
      <c r="Q20" s="42"/>
      <c r="R20" s="41"/>
      <c r="S20" s="42"/>
      <c r="T20" s="42"/>
      <c r="U20" s="43"/>
      <c r="V20" s="44">
        <f t="shared" si="2"/>
        <v>60</v>
      </c>
      <c r="W20" s="45">
        <f t="shared" si="3"/>
        <v>3</v>
      </c>
      <c r="X20" s="154"/>
    </row>
    <row r="21" spans="1:24" x14ac:dyDescent="0.35">
      <c r="A21" s="34" t="s">
        <v>28</v>
      </c>
      <c r="B21" s="46" t="s">
        <v>16</v>
      </c>
      <c r="C21" s="25" t="s">
        <v>115</v>
      </c>
      <c r="D21" s="64"/>
      <c r="E21" s="49"/>
      <c r="F21" s="65"/>
      <c r="G21" s="40"/>
      <c r="H21" s="40"/>
      <c r="I21" s="66"/>
      <c r="J21" s="60"/>
      <c r="K21" s="63"/>
      <c r="L21" s="97"/>
      <c r="M21" s="63"/>
      <c r="N21" s="63"/>
      <c r="O21" s="98"/>
      <c r="P21" s="39">
        <v>15</v>
      </c>
      <c r="Q21" s="42" t="s">
        <v>109</v>
      </c>
      <c r="R21" s="41">
        <v>1</v>
      </c>
      <c r="S21" s="42"/>
      <c r="T21" s="42"/>
      <c r="U21" s="43"/>
      <c r="V21" s="44">
        <f t="shared" si="2"/>
        <v>15</v>
      </c>
      <c r="W21" s="45">
        <f t="shared" si="3"/>
        <v>1</v>
      </c>
      <c r="X21" s="154"/>
    </row>
    <row r="22" spans="1:24" x14ac:dyDescent="0.35">
      <c r="A22" s="34" t="s">
        <v>29</v>
      </c>
      <c r="B22" s="46" t="s">
        <v>16</v>
      </c>
      <c r="C22" s="25" t="s">
        <v>115</v>
      </c>
      <c r="D22" s="105"/>
      <c r="E22" s="106"/>
      <c r="F22" s="158"/>
      <c r="G22" s="142">
        <v>15</v>
      </c>
      <c r="H22" s="63" t="s">
        <v>95</v>
      </c>
      <c r="I22" s="66">
        <v>1</v>
      </c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2"/>
        <v>15</v>
      </c>
      <c r="W22" s="45">
        <f t="shared" si="3"/>
        <v>1</v>
      </c>
      <c r="X22" s="154"/>
    </row>
    <row r="23" spans="1:24" x14ac:dyDescent="0.35">
      <c r="A23" s="34" t="s">
        <v>30</v>
      </c>
      <c r="B23" s="46" t="s">
        <v>16</v>
      </c>
      <c r="C23" s="25" t="s">
        <v>115</v>
      </c>
      <c r="D23" s="64">
        <v>2</v>
      </c>
      <c r="E23" s="85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2"/>
        <v>2</v>
      </c>
      <c r="W23" s="45">
        <f t="shared" si="3"/>
        <v>0</v>
      </c>
      <c r="X23" s="154"/>
    </row>
    <row r="24" spans="1:24" x14ac:dyDescent="0.35">
      <c r="A24" s="34" t="s">
        <v>31</v>
      </c>
      <c r="B24" s="46" t="s">
        <v>16</v>
      </c>
      <c r="C24" s="25" t="s">
        <v>115</v>
      </c>
      <c r="D24" s="64">
        <v>3</v>
      </c>
      <c r="E24" s="63" t="s">
        <v>109</v>
      </c>
      <c r="F24" s="65">
        <v>0</v>
      </c>
      <c r="G24" s="40"/>
      <c r="H24" s="40"/>
      <c r="I24" s="66"/>
      <c r="J24" s="60"/>
      <c r="K24" s="63"/>
      <c r="L24" s="97"/>
      <c r="M24" s="63"/>
      <c r="N24" s="63"/>
      <c r="O24" s="98"/>
      <c r="P24" s="39"/>
      <c r="Q24" s="42"/>
      <c r="R24" s="41"/>
      <c r="S24" s="42"/>
      <c r="T24" s="42"/>
      <c r="U24" s="43"/>
      <c r="V24" s="44">
        <f t="shared" si="2"/>
        <v>3</v>
      </c>
      <c r="W24" s="45">
        <f t="shared" si="3"/>
        <v>0</v>
      </c>
      <c r="X24" s="154"/>
    </row>
    <row r="25" spans="1:24" x14ac:dyDescent="0.35">
      <c r="A25" s="67" t="s">
        <v>32</v>
      </c>
      <c r="B25" s="24" t="s">
        <v>19</v>
      </c>
      <c r="C25" s="54" t="s">
        <v>113</v>
      </c>
      <c r="D25" s="64">
        <v>30</v>
      </c>
      <c r="E25" s="76" t="s">
        <v>110</v>
      </c>
      <c r="F25" s="65">
        <v>2</v>
      </c>
      <c r="G25" s="40">
        <v>30</v>
      </c>
      <c r="H25" s="63" t="s">
        <v>110</v>
      </c>
      <c r="I25" s="66">
        <v>2</v>
      </c>
      <c r="J25" s="60">
        <v>30</v>
      </c>
      <c r="K25" s="63" t="s">
        <v>110</v>
      </c>
      <c r="L25" s="97">
        <v>2</v>
      </c>
      <c r="M25" s="63">
        <v>30</v>
      </c>
      <c r="N25" s="63" t="s">
        <v>95</v>
      </c>
      <c r="O25" s="98">
        <v>3</v>
      </c>
      <c r="P25" s="39"/>
      <c r="Q25" s="42"/>
      <c r="R25" s="41"/>
      <c r="S25" s="42"/>
      <c r="T25" s="42"/>
      <c r="U25" s="43"/>
      <c r="V25" s="44">
        <f t="shared" si="2"/>
        <v>120</v>
      </c>
      <c r="W25" s="110">
        <f t="shared" si="3"/>
        <v>9</v>
      </c>
      <c r="X25" s="154"/>
    </row>
    <row r="26" spans="1:24" x14ac:dyDescent="0.35">
      <c r="A26" s="67" t="s">
        <v>33</v>
      </c>
      <c r="B26" s="24" t="s">
        <v>19</v>
      </c>
      <c r="C26" s="54" t="s">
        <v>113</v>
      </c>
      <c r="D26" s="218">
        <v>30</v>
      </c>
      <c r="E26" s="217" t="s">
        <v>109</v>
      </c>
      <c r="F26" s="219">
        <v>0</v>
      </c>
      <c r="G26" s="113"/>
      <c r="H26" s="63"/>
      <c r="I26" s="98"/>
      <c r="J26" s="99"/>
      <c r="K26" s="45"/>
      <c r="L26" s="45"/>
      <c r="M26" s="45"/>
      <c r="N26" s="45"/>
      <c r="O26" s="100"/>
      <c r="P26" s="39"/>
      <c r="Q26" s="42"/>
      <c r="R26" s="41"/>
      <c r="S26" s="42"/>
      <c r="T26" s="42"/>
      <c r="U26" s="43"/>
      <c r="V26" s="44">
        <f t="shared" si="2"/>
        <v>30</v>
      </c>
      <c r="W26" s="110">
        <f t="shared" si="3"/>
        <v>0</v>
      </c>
      <c r="X26" s="154"/>
    </row>
    <row r="27" spans="1:24" ht="15" thickBot="1" x14ac:dyDescent="0.4">
      <c r="A27" s="70" t="s">
        <v>48</v>
      </c>
      <c r="B27" s="71" t="s">
        <v>16</v>
      </c>
      <c r="C27" s="72" t="s">
        <v>115</v>
      </c>
      <c r="D27" s="102"/>
      <c r="E27" s="14"/>
      <c r="F27" s="103"/>
      <c r="G27" s="49"/>
      <c r="H27" s="49"/>
      <c r="I27" s="74"/>
      <c r="J27" s="75"/>
      <c r="K27" s="76"/>
      <c r="L27" s="77"/>
      <c r="M27" s="76"/>
      <c r="N27" s="76"/>
      <c r="O27" s="78"/>
      <c r="P27" s="79">
        <v>15</v>
      </c>
      <c r="Q27" s="76" t="s">
        <v>95</v>
      </c>
      <c r="R27" s="47">
        <v>1</v>
      </c>
      <c r="S27" s="48"/>
      <c r="T27" s="48"/>
      <c r="U27" s="80"/>
      <c r="V27" s="81">
        <f t="shared" si="2"/>
        <v>15</v>
      </c>
      <c r="W27" s="82">
        <f t="shared" si="3"/>
        <v>1</v>
      </c>
      <c r="X27" s="154"/>
    </row>
    <row r="28" spans="1:24" ht="15" thickBot="1" x14ac:dyDescent="0.4">
      <c r="A28" s="654" t="s">
        <v>143</v>
      </c>
      <c r="B28" s="701"/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2"/>
      <c r="W28" s="112">
        <v>22</v>
      </c>
      <c r="X28" s="154"/>
    </row>
    <row r="29" spans="1:24" s="464" customFormat="1" ht="12" x14ac:dyDescent="0.25">
      <c r="A29" s="453"/>
      <c r="B29" s="454"/>
      <c r="C29" s="455" t="s">
        <v>36</v>
      </c>
      <c r="D29" s="498">
        <f>SUM(D5:D27)</f>
        <v>275</v>
      </c>
      <c r="E29" s="498"/>
      <c r="F29" s="499">
        <f>SUM(F5:F27)</f>
        <v>20</v>
      </c>
      <c r="G29" s="498">
        <f>SUM(G5:G27)</f>
        <v>255</v>
      </c>
      <c r="H29" s="498"/>
      <c r="I29" s="499">
        <f>SUM(I5:I27)</f>
        <v>24</v>
      </c>
      <c r="J29" s="500">
        <f>SUM(J5:J28)</f>
        <v>255</v>
      </c>
      <c r="K29" s="500"/>
      <c r="L29" s="501">
        <f>SUM(L5:L28)</f>
        <v>24</v>
      </c>
      <c r="M29" s="500">
        <f>SUM(M5:M28)</f>
        <v>225</v>
      </c>
      <c r="N29" s="500"/>
      <c r="O29" s="502">
        <f>SUM(O5:O28)</f>
        <v>25</v>
      </c>
      <c r="P29" s="503">
        <f>SUM(P5:P28)</f>
        <v>315</v>
      </c>
      <c r="Q29" s="503"/>
      <c r="R29" s="504">
        <f>SUM(R5:R28)</f>
        <v>27</v>
      </c>
      <c r="S29" s="503">
        <f>SUM(S5:S28)</f>
        <v>285</v>
      </c>
      <c r="T29" s="503"/>
      <c r="U29" s="504">
        <f>SUM(U5:U28)</f>
        <v>38</v>
      </c>
      <c r="V29" s="455">
        <f>SUM(V5:V27)</f>
        <v>1610</v>
      </c>
      <c r="W29" s="525">
        <f>SUM(W5:W27)</f>
        <v>158</v>
      </c>
      <c r="X29" s="526"/>
    </row>
    <row r="30" spans="1:24" s="464" customFormat="1" ht="12" x14ac:dyDescent="0.25">
      <c r="A30" s="454"/>
      <c r="B30" s="454"/>
      <c r="C30" s="465" t="s">
        <v>37</v>
      </c>
      <c r="D30" s="698">
        <f>SUM(D29,G29)-(D11+G11)</f>
        <v>470</v>
      </c>
      <c r="E30" s="698"/>
      <c r="F30" s="698"/>
      <c r="G30" s="698">
        <f>SUM(F29,I29)</f>
        <v>44</v>
      </c>
      <c r="H30" s="698"/>
      <c r="I30" s="698"/>
      <c r="J30" s="698">
        <f>SUM(J29,M29)-(J11+M11)</f>
        <v>420</v>
      </c>
      <c r="K30" s="698"/>
      <c r="L30" s="698"/>
      <c r="M30" s="703">
        <f>SUM(L29,O29)</f>
        <v>49</v>
      </c>
      <c r="N30" s="698"/>
      <c r="O30" s="698"/>
      <c r="P30" s="698">
        <f>SUM(P29,S29)-(P11+S11)</f>
        <v>510</v>
      </c>
      <c r="Q30" s="698"/>
      <c r="R30" s="698"/>
      <c r="S30" s="698">
        <f>SUM(R29,U29)</f>
        <v>65</v>
      </c>
      <c r="T30" s="698"/>
      <c r="U30" s="698"/>
      <c r="V30" s="507"/>
      <c r="W30" s="527">
        <f>W29+W28</f>
        <v>180</v>
      </c>
      <c r="X30" s="526"/>
    </row>
    <row r="31" spans="1:24" s="464" customFormat="1" ht="12" x14ac:dyDescent="0.35">
      <c r="A31" s="454"/>
      <c r="B31" s="454"/>
      <c r="C31" s="454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510">
        <f>SUM(W25,W26,W11,W7,W6,W28,W13)</f>
        <v>67</v>
      </c>
      <c r="W31" s="497" t="s">
        <v>7</v>
      </c>
      <c r="X31" s="526"/>
    </row>
    <row r="32" spans="1:24" hidden="1" x14ac:dyDescent="0.3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153">
        <f>(100*V31)/W30</f>
        <v>37.222222222222221</v>
      </c>
      <c r="W32" s="61"/>
      <c r="X32" s="154"/>
    </row>
    <row r="33" spans="1:24" x14ac:dyDescent="0.35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</row>
  </sheetData>
  <mergeCells count="22"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  <mergeCell ref="A28:V28"/>
    <mergeCell ref="S30:U30"/>
    <mergeCell ref="D30:F30"/>
    <mergeCell ref="G30:I30"/>
    <mergeCell ref="J30:L30"/>
    <mergeCell ref="M30:O30"/>
    <mergeCell ref="P30:R30"/>
  </mergeCells>
  <pageMargins left="0.23622047244094491" right="0.23622047244094491" top="0.39370078740157483" bottom="0.39370078740157483" header="0" footer="0"/>
  <pageSetup paperSize="9" scale="87" fitToHeight="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X33"/>
  <sheetViews>
    <sheetView topLeftCell="B13" zoomScaleNormal="100" zoomScaleSheetLayoutView="80" workbookViewId="0">
      <selection activeCell="AA11" sqref="AA11"/>
    </sheetView>
  </sheetViews>
  <sheetFormatPr defaultColWidth="8.81640625" defaultRowHeight="14.5" x14ac:dyDescent="0.35"/>
  <cols>
    <col min="1" max="1" width="38.1796875" bestFit="1" customWidth="1"/>
    <col min="2" max="2" width="14.1796875" bestFit="1" customWidth="1"/>
    <col min="3" max="3" width="8.54296875" bestFit="1" customWidth="1"/>
    <col min="4" max="4" width="5.7265625" bestFit="1" customWidth="1"/>
    <col min="5" max="5" width="4" bestFit="1" customWidth="1"/>
    <col min="6" max="6" width="5.26953125" bestFit="1" customWidth="1"/>
    <col min="7" max="7" width="5.7265625" bestFit="1" customWidth="1"/>
    <col min="8" max="8" width="4" bestFit="1" customWidth="1"/>
    <col min="9" max="9" width="5.26953125" bestFit="1" customWidth="1"/>
    <col min="10" max="10" width="5.7265625" bestFit="1" customWidth="1"/>
    <col min="11" max="11" width="4" bestFit="1" customWidth="1"/>
    <col min="12" max="12" width="5.26953125" bestFit="1" customWidth="1"/>
    <col min="13" max="13" width="5.7265625" bestFit="1" customWidth="1"/>
    <col min="14" max="14" width="4" bestFit="1" customWidth="1"/>
    <col min="15" max="15" width="5.26953125" bestFit="1" customWidth="1"/>
    <col min="16" max="16" width="5.7265625" bestFit="1" customWidth="1"/>
    <col min="17" max="17" width="4" bestFit="1" customWidth="1"/>
    <col min="18" max="18" width="5.26953125" bestFit="1" customWidth="1"/>
    <col min="19" max="19" width="5.7265625" bestFit="1" customWidth="1"/>
    <col min="20" max="20" width="4" bestFit="1" customWidth="1"/>
    <col min="21" max="21" width="5.26953125" bestFit="1" customWidth="1"/>
    <col min="22" max="22" width="5.7265625" bestFit="1" customWidth="1"/>
    <col min="23" max="23" width="6.26953125" bestFit="1" customWidth="1"/>
  </cols>
  <sheetData>
    <row r="1" spans="1:24" s="464" customFormat="1" ht="12.5" thickBot="1" x14ac:dyDescent="0.4">
      <c r="A1" s="658" t="s">
        <v>167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8"/>
      <c r="W1" s="659"/>
      <c r="X1" s="526"/>
    </row>
    <row r="2" spans="1:24" s="464" customFormat="1" ht="12" x14ac:dyDescent="0.25">
      <c r="A2" s="651" t="s">
        <v>0</v>
      </c>
      <c r="B2" s="652" t="s">
        <v>1</v>
      </c>
      <c r="C2" s="653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78" t="s">
        <v>5</v>
      </c>
      <c r="Q2" s="679"/>
      <c r="R2" s="679"/>
      <c r="S2" s="679"/>
      <c r="T2" s="679"/>
      <c r="U2" s="680"/>
      <c r="V2" s="657" t="s">
        <v>6</v>
      </c>
      <c r="W2" s="665" t="s">
        <v>7</v>
      </c>
      <c r="X2" s="526"/>
    </row>
    <row r="3" spans="1:24" s="464" customFormat="1" ht="12" x14ac:dyDescent="0.25">
      <c r="A3" s="651"/>
      <c r="B3" s="652"/>
      <c r="C3" s="653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77" t="s">
        <v>12</v>
      </c>
      <c r="Q3" s="660"/>
      <c r="R3" s="660"/>
      <c r="S3" s="660" t="s">
        <v>13</v>
      </c>
      <c r="T3" s="660"/>
      <c r="U3" s="661"/>
      <c r="V3" s="657"/>
      <c r="W3" s="666"/>
      <c r="X3" s="526"/>
    </row>
    <row r="4" spans="1:24" s="464" customFormat="1" ht="12.5" thickBot="1" x14ac:dyDescent="0.3">
      <c r="A4" s="651"/>
      <c r="B4" s="652"/>
      <c r="C4" s="653"/>
      <c r="D4" s="512" t="s">
        <v>14</v>
      </c>
      <c r="E4" s="513" t="s">
        <v>15</v>
      </c>
      <c r="F4" s="514" t="s">
        <v>7</v>
      </c>
      <c r="G4" s="513" t="s">
        <v>14</v>
      </c>
      <c r="H4" s="513" t="s">
        <v>15</v>
      </c>
      <c r="I4" s="515" t="s">
        <v>7</v>
      </c>
      <c r="J4" s="516" t="s">
        <v>14</v>
      </c>
      <c r="K4" s="513" t="s">
        <v>15</v>
      </c>
      <c r="L4" s="517" t="s">
        <v>7</v>
      </c>
      <c r="M4" s="518" t="s">
        <v>14</v>
      </c>
      <c r="N4" s="513" t="s">
        <v>15</v>
      </c>
      <c r="O4" s="519" t="s">
        <v>7</v>
      </c>
      <c r="P4" s="520" t="s">
        <v>14</v>
      </c>
      <c r="Q4" s="513" t="s">
        <v>15</v>
      </c>
      <c r="R4" s="521" t="s">
        <v>7</v>
      </c>
      <c r="S4" s="522" t="s">
        <v>14</v>
      </c>
      <c r="T4" s="513" t="s">
        <v>15</v>
      </c>
      <c r="U4" s="523" t="s">
        <v>7</v>
      </c>
      <c r="V4" s="657"/>
      <c r="W4" s="667"/>
      <c r="X4" s="526"/>
    </row>
    <row r="5" spans="1:24" ht="15" customHeight="1" x14ac:dyDescent="0.35">
      <c r="A5" s="159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10</v>
      </c>
      <c r="M5" s="90">
        <v>30</v>
      </c>
      <c r="N5" s="19" t="s">
        <v>108</v>
      </c>
      <c r="O5" s="91">
        <v>10</v>
      </c>
      <c r="P5" s="18">
        <v>30</v>
      </c>
      <c r="Q5" s="19" t="s">
        <v>108</v>
      </c>
      <c r="R5" s="20">
        <v>10</v>
      </c>
      <c r="S5" s="21">
        <v>30</v>
      </c>
      <c r="T5" s="19" t="s">
        <v>109</v>
      </c>
      <c r="U5" s="22">
        <v>19</v>
      </c>
      <c r="V5" s="44">
        <f t="shared" ref="V5:V17" si="0">SUM(D5,G5,J5,M5,P5,S5)</f>
        <v>180</v>
      </c>
      <c r="W5" s="45">
        <f t="shared" ref="W5:W12" si="1">SUM(F5,I5,L5,O5,R5,U5)</f>
        <v>69</v>
      </c>
      <c r="X5" s="154"/>
    </row>
    <row r="6" spans="1:24" x14ac:dyDescent="0.35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154"/>
    </row>
    <row r="7" spans="1:24" x14ac:dyDescent="0.35">
      <c r="A7" s="34" t="s">
        <v>18</v>
      </c>
      <c r="B7" s="46" t="s">
        <v>19</v>
      </c>
      <c r="C7" s="25" t="s">
        <v>115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0" t="s">
        <v>108</v>
      </c>
      <c r="R7" s="41">
        <v>4</v>
      </c>
      <c r="S7" s="42">
        <v>30</v>
      </c>
      <c r="T7" s="40" t="s">
        <v>108</v>
      </c>
      <c r="U7" s="43">
        <v>4</v>
      </c>
      <c r="V7" s="44">
        <f t="shared" si="0"/>
        <v>120</v>
      </c>
      <c r="W7" s="45">
        <f t="shared" si="1"/>
        <v>16</v>
      </c>
      <c r="X7" s="154"/>
    </row>
    <row r="8" spans="1:24" x14ac:dyDescent="0.35">
      <c r="A8" s="34" t="s">
        <v>83</v>
      </c>
      <c r="B8" s="46" t="s">
        <v>16</v>
      </c>
      <c r="C8" s="54" t="s">
        <v>94</v>
      </c>
      <c r="D8" s="99">
        <v>15</v>
      </c>
      <c r="E8" s="45" t="s">
        <v>109</v>
      </c>
      <c r="F8" s="45">
        <v>1</v>
      </c>
      <c r="G8" s="45">
        <v>15</v>
      </c>
      <c r="H8" s="45" t="s">
        <v>109</v>
      </c>
      <c r="I8" s="100">
        <v>1</v>
      </c>
      <c r="J8" s="60">
        <v>15</v>
      </c>
      <c r="K8" s="63" t="s">
        <v>109</v>
      </c>
      <c r="L8" s="97">
        <v>1</v>
      </c>
      <c r="M8" s="63">
        <v>15</v>
      </c>
      <c r="N8" s="63" t="s">
        <v>109</v>
      </c>
      <c r="O8" s="98">
        <v>1</v>
      </c>
      <c r="P8" s="39">
        <v>15</v>
      </c>
      <c r="Q8" s="63" t="s">
        <v>109</v>
      </c>
      <c r="R8" s="41">
        <v>1</v>
      </c>
      <c r="S8" s="42">
        <v>15</v>
      </c>
      <c r="T8" s="63" t="s">
        <v>109</v>
      </c>
      <c r="U8" s="43">
        <v>1</v>
      </c>
      <c r="V8" s="44">
        <f t="shared" si="0"/>
        <v>90</v>
      </c>
      <c r="W8" s="45">
        <f t="shared" si="1"/>
        <v>6</v>
      </c>
      <c r="X8" s="154"/>
    </row>
    <row r="9" spans="1:24" x14ac:dyDescent="0.35">
      <c r="A9" s="34" t="s">
        <v>84</v>
      </c>
      <c r="B9" s="46" t="s">
        <v>16</v>
      </c>
      <c r="C9" s="25" t="s">
        <v>115</v>
      </c>
      <c r="D9" s="99">
        <v>45</v>
      </c>
      <c r="E9" s="45" t="s">
        <v>109</v>
      </c>
      <c r="F9" s="45">
        <v>2</v>
      </c>
      <c r="G9" s="45">
        <v>45</v>
      </c>
      <c r="H9" s="45" t="s">
        <v>110</v>
      </c>
      <c r="I9" s="100">
        <v>2</v>
      </c>
      <c r="J9" s="60">
        <v>45</v>
      </c>
      <c r="K9" s="63" t="s">
        <v>109</v>
      </c>
      <c r="L9" s="97">
        <v>2</v>
      </c>
      <c r="M9" s="63">
        <v>45</v>
      </c>
      <c r="N9" s="63" t="s">
        <v>110</v>
      </c>
      <c r="O9" s="98">
        <v>2</v>
      </c>
      <c r="P9" s="39">
        <v>45</v>
      </c>
      <c r="Q9" s="63" t="s">
        <v>109</v>
      </c>
      <c r="R9" s="41">
        <v>2</v>
      </c>
      <c r="S9" s="42">
        <v>45</v>
      </c>
      <c r="T9" s="63" t="s">
        <v>110</v>
      </c>
      <c r="U9" s="43">
        <v>2</v>
      </c>
      <c r="V9" s="44">
        <f t="shared" si="0"/>
        <v>270</v>
      </c>
      <c r="W9" s="45">
        <f t="shared" si="1"/>
        <v>12</v>
      </c>
      <c r="X9" s="154"/>
    </row>
    <row r="10" spans="1:24" x14ac:dyDescent="0.35">
      <c r="A10" s="34" t="s">
        <v>85</v>
      </c>
      <c r="B10" s="46" t="s">
        <v>16</v>
      </c>
      <c r="C10" s="25" t="s">
        <v>115</v>
      </c>
      <c r="D10" s="64">
        <v>15</v>
      </c>
      <c r="E10" s="63" t="s">
        <v>110</v>
      </c>
      <c r="F10" s="65">
        <v>1</v>
      </c>
      <c r="G10" s="40">
        <v>15</v>
      </c>
      <c r="H10" s="63" t="s">
        <v>108</v>
      </c>
      <c r="I10" s="66">
        <v>1</v>
      </c>
      <c r="J10" s="60"/>
      <c r="K10" s="63"/>
      <c r="L10" s="97"/>
      <c r="M10" s="63"/>
      <c r="N10" s="63"/>
      <c r="O10" s="98"/>
      <c r="P10" s="39"/>
      <c r="Q10" s="42"/>
      <c r="R10" s="41"/>
      <c r="S10" s="42"/>
      <c r="T10" s="42"/>
      <c r="U10" s="43"/>
      <c r="V10" s="44">
        <f t="shared" si="0"/>
        <v>30</v>
      </c>
      <c r="W10" s="45">
        <f t="shared" si="1"/>
        <v>2</v>
      </c>
      <c r="X10" s="165"/>
    </row>
    <row r="11" spans="1:24" x14ac:dyDescent="0.35">
      <c r="A11" s="34" t="s">
        <v>54</v>
      </c>
      <c r="B11" s="24" t="s">
        <v>16</v>
      </c>
      <c r="C11" s="58" t="s">
        <v>113</v>
      </c>
      <c r="D11" s="64"/>
      <c r="E11" s="63"/>
      <c r="F11" s="65"/>
      <c r="G11" s="40"/>
      <c r="H11" s="63"/>
      <c r="I11" s="66"/>
      <c r="J11" s="60"/>
      <c r="K11" s="63"/>
      <c r="L11" s="77"/>
      <c r="M11" s="76"/>
      <c r="N11" s="76"/>
      <c r="O11" s="98"/>
      <c r="P11" s="39">
        <v>30</v>
      </c>
      <c r="Q11" s="42" t="s">
        <v>110</v>
      </c>
      <c r="R11" s="41">
        <v>1</v>
      </c>
      <c r="S11" s="42">
        <v>30</v>
      </c>
      <c r="T11" s="42" t="s">
        <v>95</v>
      </c>
      <c r="U11" s="43">
        <v>2</v>
      </c>
      <c r="V11" s="44">
        <f t="shared" si="0"/>
        <v>60</v>
      </c>
      <c r="W11" s="45">
        <f t="shared" si="1"/>
        <v>3</v>
      </c>
      <c r="X11" s="165"/>
    </row>
    <row r="12" spans="1:24" x14ac:dyDescent="0.35">
      <c r="A12" s="34" t="s">
        <v>63</v>
      </c>
      <c r="B12" s="24" t="s">
        <v>19</v>
      </c>
      <c r="C12" s="58" t="s">
        <v>21</v>
      </c>
      <c r="D12" s="64">
        <v>15</v>
      </c>
      <c r="E12" s="63" t="s">
        <v>109</v>
      </c>
      <c r="F12" s="65">
        <v>1</v>
      </c>
      <c r="G12" s="40">
        <v>15</v>
      </c>
      <c r="H12" s="63" t="s">
        <v>109</v>
      </c>
      <c r="I12" s="66">
        <v>1</v>
      </c>
      <c r="J12" s="60">
        <v>15</v>
      </c>
      <c r="K12" s="56" t="s">
        <v>109</v>
      </c>
      <c r="L12" s="9">
        <v>1</v>
      </c>
      <c r="M12" s="28">
        <v>15</v>
      </c>
      <c r="N12" s="28" t="s">
        <v>109</v>
      </c>
      <c r="O12" s="38">
        <v>1</v>
      </c>
      <c r="P12" s="39">
        <v>30</v>
      </c>
      <c r="Q12" s="63" t="s">
        <v>109</v>
      </c>
      <c r="R12" s="41">
        <v>2</v>
      </c>
      <c r="S12" s="42">
        <v>30</v>
      </c>
      <c r="T12" s="63" t="s">
        <v>109</v>
      </c>
      <c r="U12" s="43">
        <v>2</v>
      </c>
      <c r="V12" s="44">
        <f t="shared" si="0"/>
        <v>120</v>
      </c>
      <c r="W12" s="45">
        <f t="shared" si="1"/>
        <v>8</v>
      </c>
      <c r="X12" s="154"/>
    </row>
    <row r="13" spans="1:24" x14ac:dyDescent="0.35">
      <c r="A13" s="34" t="s">
        <v>24</v>
      </c>
      <c r="B13" s="46" t="s">
        <v>16</v>
      </c>
      <c r="C13" s="25" t="s">
        <v>115</v>
      </c>
      <c r="D13" s="64"/>
      <c r="E13" s="40"/>
      <c r="F13" s="65"/>
      <c r="G13" s="40"/>
      <c r="H13" s="40"/>
      <c r="I13" s="66"/>
      <c r="J13" s="60">
        <v>30</v>
      </c>
      <c r="K13" s="56" t="s">
        <v>110</v>
      </c>
      <c r="L13" s="9">
        <v>1</v>
      </c>
      <c r="M13" s="28">
        <v>30</v>
      </c>
      <c r="N13" s="28" t="s">
        <v>95</v>
      </c>
      <c r="O13" s="38">
        <v>2</v>
      </c>
      <c r="P13" s="60"/>
      <c r="Q13" s="63"/>
      <c r="R13" s="97"/>
      <c r="S13" s="63"/>
      <c r="T13" s="63"/>
      <c r="U13" s="98"/>
      <c r="V13" s="44">
        <f t="shared" si="0"/>
        <v>60</v>
      </c>
      <c r="W13" s="45">
        <f t="shared" ref="W13:W17" si="2">SUM(F13,I13,L13,O13,R13,U13)</f>
        <v>3</v>
      </c>
      <c r="X13" s="165"/>
    </row>
    <row r="14" spans="1:24" x14ac:dyDescent="0.35">
      <c r="A14" s="34" t="s">
        <v>126</v>
      </c>
      <c r="B14" s="24" t="s">
        <v>19</v>
      </c>
      <c r="C14" s="25" t="s">
        <v>115</v>
      </c>
      <c r="D14" s="35"/>
      <c r="E14" s="26"/>
      <c r="F14" s="27"/>
      <c r="G14" s="26"/>
      <c r="H14" s="26"/>
      <c r="I14" s="36"/>
      <c r="J14" s="26">
        <v>30</v>
      </c>
      <c r="K14" s="199" t="s">
        <v>95</v>
      </c>
      <c r="L14" s="27">
        <v>2</v>
      </c>
      <c r="M14" s="28"/>
      <c r="N14" s="28"/>
      <c r="O14" s="38"/>
      <c r="P14" s="39"/>
      <c r="Q14" s="42"/>
      <c r="R14" s="41"/>
      <c r="S14" s="42"/>
      <c r="T14" s="42"/>
      <c r="U14" s="43"/>
      <c r="V14" s="44">
        <f t="shared" si="0"/>
        <v>30</v>
      </c>
      <c r="W14" s="45">
        <f t="shared" si="2"/>
        <v>2</v>
      </c>
      <c r="X14" s="154"/>
    </row>
    <row r="15" spans="1:24" x14ac:dyDescent="0.35">
      <c r="A15" s="34" t="s">
        <v>142</v>
      </c>
      <c r="B15" s="46" t="s">
        <v>16</v>
      </c>
      <c r="C15" s="25" t="s">
        <v>115</v>
      </c>
      <c r="D15" s="64"/>
      <c r="E15" s="40"/>
      <c r="F15" s="65"/>
      <c r="G15" s="40"/>
      <c r="H15" s="40"/>
      <c r="I15" s="66"/>
      <c r="J15" s="60"/>
      <c r="K15" s="56"/>
      <c r="L15" s="9"/>
      <c r="M15" s="28"/>
      <c r="N15" s="28"/>
      <c r="O15" s="38"/>
      <c r="P15" s="39">
        <v>30</v>
      </c>
      <c r="Q15" s="63" t="s">
        <v>109</v>
      </c>
      <c r="R15" s="41">
        <v>1</v>
      </c>
      <c r="S15" s="42">
        <v>30</v>
      </c>
      <c r="T15" s="63" t="s">
        <v>95</v>
      </c>
      <c r="U15" s="43">
        <v>2</v>
      </c>
      <c r="V15" s="44">
        <f t="shared" si="0"/>
        <v>60</v>
      </c>
      <c r="W15" s="45">
        <f t="shared" si="2"/>
        <v>3</v>
      </c>
      <c r="X15" s="154"/>
    </row>
    <row r="16" spans="1:24" x14ac:dyDescent="0.35">
      <c r="A16" s="34" t="s">
        <v>25</v>
      </c>
      <c r="B16" s="46" t="s">
        <v>16</v>
      </c>
      <c r="C16" s="25" t="s">
        <v>115</v>
      </c>
      <c r="D16" s="64">
        <v>30</v>
      </c>
      <c r="E16" s="63" t="s">
        <v>109</v>
      </c>
      <c r="F16" s="65">
        <v>1</v>
      </c>
      <c r="G16" s="40">
        <v>30</v>
      </c>
      <c r="H16" s="63" t="s">
        <v>95</v>
      </c>
      <c r="I16" s="66">
        <v>2</v>
      </c>
      <c r="J16" s="60"/>
      <c r="K16" s="56"/>
      <c r="L16" s="9"/>
      <c r="M16" s="28"/>
      <c r="N16" s="28"/>
      <c r="O16" s="38"/>
      <c r="P16" s="39"/>
      <c r="Q16" s="42"/>
      <c r="R16" s="41"/>
      <c r="S16" s="42"/>
      <c r="T16" s="42"/>
      <c r="U16" s="43"/>
      <c r="V16" s="44">
        <f t="shared" si="0"/>
        <v>60</v>
      </c>
      <c r="W16" s="45">
        <f t="shared" si="2"/>
        <v>3</v>
      </c>
      <c r="X16" s="154"/>
    </row>
    <row r="17" spans="1:24" x14ac:dyDescent="0.35">
      <c r="A17" s="34" t="s">
        <v>96</v>
      </c>
      <c r="B17" s="46" t="s">
        <v>16</v>
      </c>
      <c r="C17" s="54" t="s">
        <v>113</v>
      </c>
      <c r="D17" s="64"/>
      <c r="E17" s="63"/>
      <c r="F17" s="65"/>
      <c r="G17" s="40"/>
      <c r="H17" s="63"/>
      <c r="I17" s="66"/>
      <c r="J17" s="60"/>
      <c r="K17" s="63"/>
      <c r="L17" s="86"/>
      <c r="M17" s="85"/>
      <c r="N17" s="85"/>
      <c r="O17" s="98"/>
      <c r="P17" s="39">
        <v>15</v>
      </c>
      <c r="Q17" s="42" t="s">
        <v>109</v>
      </c>
      <c r="R17" s="41">
        <v>1</v>
      </c>
      <c r="S17" s="42">
        <v>15</v>
      </c>
      <c r="T17" s="42" t="s">
        <v>95</v>
      </c>
      <c r="U17" s="43">
        <v>2</v>
      </c>
      <c r="V17" s="44">
        <f t="shared" si="0"/>
        <v>30</v>
      </c>
      <c r="W17" s="45">
        <f t="shared" si="2"/>
        <v>3</v>
      </c>
      <c r="X17" s="154"/>
    </row>
    <row r="18" spans="1:24" s="1" customFormat="1" x14ac:dyDescent="0.35">
      <c r="A18" s="34" t="s">
        <v>26</v>
      </c>
      <c r="B18" s="46" t="s">
        <v>16</v>
      </c>
      <c r="C18" s="54" t="s">
        <v>113</v>
      </c>
      <c r="D18" s="102">
        <v>30</v>
      </c>
      <c r="E18" s="76" t="s">
        <v>109</v>
      </c>
      <c r="F18" s="103">
        <v>1</v>
      </c>
      <c r="G18" s="49">
        <v>30</v>
      </c>
      <c r="H18" s="76" t="s">
        <v>95</v>
      </c>
      <c r="I18" s="74">
        <v>2</v>
      </c>
      <c r="J18" s="102"/>
      <c r="K18" s="76"/>
      <c r="L18" s="103"/>
      <c r="M18" s="49"/>
      <c r="N18" s="76"/>
      <c r="O18" s="74"/>
      <c r="P18" s="39"/>
      <c r="Q18" s="42"/>
      <c r="R18" s="41"/>
      <c r="S18" s="42"/>
      <c r="T18" s="42"/>
      <c r="U18" s="43"/>
      <c r="V18" s="44">
        <f>SUM(D18,G18,J18,M18,P18,S18)</f>
        <v>60</v>
      </c>
      <c r="W18" s="45">
        <f>SUM(F18,I18,L18,O18,R18,U18)</f>
        <v>3</v>
      </c>
      <c r="X18" s="154"/>
    </row>
    <row r="19" spans="1:24" x14ac:dyDescent="0.35">
      <c r="A19" s="34" t="s">
        <v>47</v>
      </c>
      <c r="B19" s="46" t="s">
        <v>16</v>
      </c>
      <c r="C19" s="101" t="s">
        <v>113</v>
      </c>
      <c r="D19" s="102"/>
      <c r="E19" s="76"/>
      <c r="F19" s="103"/>
      <c r="G19" s="49"/>
      <c r="H19" s="76"/>
      <c r="I19" s="74"/>
      <c r="J19" s="102">
        <v>30</v>
      </c>
      <c r="K19" s="76" t="s">
        <v>109</v>
      </c>
      <c r="L19" s="103">
        <v>1</v>
      </c>
      <c r="M19" s="49">
        <v>30</v>
      </c>
      <c r="N19" s="76" t="s">
        <v>95</v>
      </c>
      <c r="O19" s="74">
        <v>2</v>
      </c>
      <c r="P19" s="39"/>
      <c r="Q19" s="42"/>
      <c r="R19" s="41"/>
      <c r="S19" s="42"/>
      <c r="T19" s="42"/>
      <c r="U19" s="43"/>
      <c r="V19" s="44">
        <f>SUM(D19,G19,J19,M19,P19,S19)</f>
        <v>60</v>
      </c>
      <c r="W19" s="45">
        <f>SUM(F19,I19,L19,O19,R19,U19)</f>
        <v>3</v>
      </c>
      <c r="X19" s="154"/>
    </row>
    <row r="20" spans="1:24" x14ac:dyDescent="0.35">
      <c r="A20" s="34" t="s">
        <v>145</v>
      </c>
      <c r="B20" s="46" t="s">
        <v>16</v>
      </c>
      <c r="C20" s="54" t="s">
        <v>113</v>
      </c>
      <c r="D20" s="64"/>
      <c r="E20" s="63"/>
      <c r="F20" s="65"/>
      <c r="G20" s="40"/>
      <c r="H20" s="63"/>
      <c r="I20" s="66"/>
      <c r="J20" s="60"/>
      <c r="K20" s="63"/>
      <c r="L20" s="97"/>
      <c r="M20" s="63"/>
      <c r="N20" s="63"/>
      <c r="O20" s="98"/>
      <c r="P20" s="60">
        <v>30</v>
      </c>
      <c r="Q20" s="63" t="s">
        <v>109</v>
      </c>
      <c r="R20" s="97">
        <v>1</v>
      </c>
      <c r="S20" s="63">
        <v>30</v>
      </c>
      <c r="T20" s="63" t="s">
        <v>95</v>
      </c>
      <c r="U20" s="98">
        <v>2</v>
      </c>
      <c r="V20" s="44">
        <f t="shared" ref="V20:V28" si="3">SUM(D20,G20,J20,M20,P20,S20)</f>
        <v>60</v>
      </c>
      <c r="W20" s="45">
        <f t="shared" ref="W20:W28" si="4">SUM(F20,I20,L20,O20,R20,U20)</f>
        <v>3</v>
      </c>
      <c r="X20" s="154"/>
    </row>
    <row r="21" spans="1:24" ht="15" customHeight="1" x14ac:dyDescent="0.35">
      <c r="A21" s="34" t="s">
        <v>27</v>
      </c>
      <c r="B21" s="46" t="s">
        <v>16</v>
      </c>
      <c r="C21" s="25" t="s">
        <v>115</v>
      </c>
      <c r="D21" s="64">
        <v>30</v>
      </c>
      <c r="E21" s="63" t="s">
        <v>109</v>
      </c>
      <c r="F21" s="65">
        <v>1</v>
      </c>
      <c r="G21" s="40">
        <v>30</v>
      </c>
      <c r="H21" s="63" t="s">
        <v>95</v>
      </c>
      <c r="I21" s="66">
        <v>2</v>
      </c>
      <c r="J21" s="60"/>
      <c r="K21" s="63"/>
      <c r="L21" s="97"/>
      <c r="M21" s="63"/>
      <c r="N21" s="63"/>
      <c r="O21" s="98"/>
      <c r="P21" s="39"/>
      <c r="Q21" s="42"/>
      <c r="R21" s="41"/>
      <c r="S21" s="42"/>
      <c r="T21" s="42"/>
      <c r="U21" s="43"/>
      <c r="V21" s="44">
        <f t="shared" si="3"/>
        <v>60</v>
      </c>
      <c r="W21" s="45">
        <f t="shared" si="4"/>
        <v>3</v>
      </c>
      <c r="X21" s="154"/>
    </row>
    <row r="22" spans="1:24" x14ac:dyDescent="0.35">
      <c r="A22" s="34" t="s">
        <v>28</v>
      </c>
      <c r="B22" s="46" t="s">
        <v>16</v>
      </c>
      <c r="C22" s="25" t="s">
        <v>115</v>
      </c>
      <c r="D22" s="64"/>
      <c r="E22" s="49"/>
      <c r="F22" s="65"/>
      <c r="G22" s="40"/>
      <c r="H22" s="40"/>
      <c r="I22" s="66"/>
      <c r="J22" s="60"/>
      <c r="K22" s="63"/>
      <c r="L22" s="97"/>
      <c r="M22" s="63"/>
      <c r="N22" s="63"/>
      <c r="O22" s="98"/>
      <c r="P22" s="39">
        <v>15</v>
      </c>
      <c r="Q22" s="42" t="s">
        <v>109</v>
      </c>
      <c r="R22" s="41">
        <v>1</v>
      </c>
      <c r="S22" s="42"/>
      <c r="T22" s="42"/>
      <c r="U22" s="43"/>
      <c r="V22" s="44">
        <f t="shared" si="3"/>
        <v>15</v>
      </c>
      <c r="W22" s="45">
        <f t="shared" si="4"/>
        <v>1</v>
      </c>
      <c r="X22" s="154"/>
    </row>
    <row r="23" spans="1:24" x14ac:dyDescent="0.35">
      <c r="A23" s="34" t="s">
        <v>29</v>
      </c>
      <c r="B23" s="46" t="s">
        <v>16</v>
      </c>
      <c r="C23" s="25" t="s">
        <v>115</v>
      </c>
      <c r="D23" s="105"/>
      <c r="E23" s="106"/>
      <c r="F23" s="158"/>
      <c r="G23" s="142">
        <v>15</v>
      </c>
      <c r="H23" s="63" t="s">
        <v>95</v>
      </c>
      <c r="I23" s="66">
        <v>1</v>
      </c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3"/>
        <v>15</v>
      </c>
      <c r="W23" s="45">
        <f t="shared" si="4"/>
        <v>1</v>
      </c>
      <c r="X23" s="154"/>
    </row>
    <row r="24" spans="1:24" x14ac:dyDescent="0.35">
      <c r="A24" s="34" t="s">
        <v>30</v>
      </c>
      <c r="B24" s="46" t="s">
        <v>16</v>
      </c>
      <c r="C24" s="25" t="s">
        <v>115</v>
      </c>
      <c r="D24" s="64">
        <v>2</v>
      </c>
      <c r="E24" s="85" t="s">
        <v>109</v>
      </c>
      <c r="F24" s="65">
        <v>0</v>
      </c>
      <c r="G24" s="40"/>
      <c r="H24" s="40"/>
      <c r="I24" s="66"/>
      <c r="J24" s="60"/>
      <c r="K24" s="63"/>
      <c r="L24" s="97"/>
      <c r="M24" s="63"/>
      <c r="N24" s="63"/>
      <c r="O24" s="98"/>
      <c r="P24" s="39"/>
      <c r="Q24" s="42"/>
      <c r="R24" s="41"/>
      <c r="S24" s="42"/>
      <c r="T24" s="42"/>
      <c r="U24" s="43"/>
      <c r="V24" s="44">
        <f t="shared" si="3"/>
        <v>2</v>
      </c>
      <c r="W24" s="45">
        <f t="shared" si="4"/>
        <v>0</v>
      </c>
      <c r="X24" s="154"/>
    </row>
    <row r="25" spans="1:24" x14ac:dyDescent="0.35">
      <c r="A25" s="34" t="s">
        <v>31</v>
      </c>
      <c r="B25" s="46" t="s">
        <v>16</v>
      </c>
      <c r="C25" s="25" t="s">
        <v>115</v>
      </c>
      <c r="D25" s="64">
        <v>3</v>
      </c>
      <c r="E25" s="63" t="s">
        <v>109</v>
      </c>
      <c r="F25" s="65">
        <v>0</v>
      </c>
      <c r="G25" s="40"/>
      <c r="H25" s="40"/>
      <c r="I25" s="66"/>
      <c r="J25" s="60"/>
      <c r="K25" s="63"/>
      <c r="L25" s="97"/>
      <c r="M25" s="63"/>
      <c r="N25" s="63"/>
      <c r="O25" s="98"/>
      <c r="P25" s="39"/>
      <c r="Q25" s="42"/>
      <c r="R25" s="41"/>
      <c r="S25" s="42"/>
      <c r="T25" s="42"/>
      <c r="U25" s="43"/>
      <c r="V25" s="44">
        <f t="shared" si="3"/>
        <v>3</v>
      </c>
      <c r="W25" s="45">
        <f t="shared" si="4"/>
        <v>0</v>
      </c>
      <c r="X25" s="154"/>
    </row>
    <row r="26" spans="1:24" x14ac:dyDescent="0.35">
      <c r="A26" s="67" t="s">
        <v>32</v>
      </c>
      <c r="B26" s="24" t="s">
        <v>19</v>
      </c>
      <c r="C26" s="54" t="s">
        <v>113</v>
      </c>
      <c r="D26" s="64">
        <v>30</v>
      </c>
      <c r="E26" s="76" t="s">
        <v>110</v>
      </c>
      <c r="F26" s="65">
        <v>2</v>
      </c>
      <c r="G26" s="40">
        <v>30</v>
      </c>
      <c r="H26" s="63" t="s">
        <v>110</v>
      </c>
      <c r="I26" s="66">
        <v>2</v>
      </c>
      <c r="J26" s="60">
        <v>30</v>
      </c>
      <c r="K26" s="63" t="s">
        <v>110</v>
      </c>
      <c r="L26" s="97">
        <v>2</v>
      </c>
      <c r="M26" s="63">
        <v>30</v>
      </c>
      <c r="N26" s="63" t="s">
        <v>95</v>
      </c>
      <c r="O26" s="98">
        <v>3</v>
      </c>
      <c r="P26" s="39"/>
      <c r="Q26" s="42"/>
      <c r="R26" s="41"/>
      <c r="S26" s="42"/>
      <c r="T26" s="42"/>
      <c r="U26" s="43"/>
      <c r="V26" s="44">
        <f t="shared" si="3"/>
        <v>120</v>
      </c>
      <c r="W26" s="110">
        <f t="shared" si="4"/>
        <v>9</v>
      </c>
      <c r="X26" s="154"/>
    </row>
    <row r="27" spans="1:24" x14ac:dyDescent="0.35">
      <c r="A27" s="67" t="s">
        <v>33</v>
      </c>
      <c r="B27" s="24" t="s">
        <v>19</v>
      </c>
      <c r="C27" s="54" t="s">
        <v>113</v>
      </c>
      <c r="D27" s="218">
        <v>30</v>
      </c>
      <c r="E27" s="217" t="s">
        <v>109</v>
      </c>
      <c r="F27" s="219">
        <v>0</v>
      </c>
      <c r="G27" s="113"/>
      <c r="H27" s="63"/>
      <c r="I27" s="98"/>
      <c r="J27" s="99"/>
      <c r="K27" s="45"/>
      <c r="L27" s="45"/>
      <c r="M27" s="45"/>
      <c r="N27" s="45"/>
      <c r="O27" s="100"/>
      <c r="P27" s="39"/>
      <c r="Q27" s="42"/>
      <c r="R27" s="41"/>
      <c r="S27" s="42"/>
      <c r="T27" s="42"/>
      <c r="U27" s="43"/>
      <c r="V27" s="44">
        <f t="shared" si="3"/>
        <v>30</v>
      </c>
      <c r="W27" s="110">
        <f t="shared" si="4"/>
        <v>0</v>
      </c>
      <c r="X27" s="154"/>
    </row>
    <row r="28" spans="1:24" ht="15" thickBot="1" x14ac:dyDescent="0.4">
      <c r="A28" s="70" t="s">
        <v>48</v>
      </c>
      <c r="B28" s="71" t="s">
        <v>16</v>
      </c>
      <c r="C28" s="72" t="s">
        <v>115</v>
      </c>
      <c r="D28" s="102"/>
      <c r="E28" s="14"/>
      <c r="F28" s="103"/>
      <c r="G28" s="49"/>
      <c r="H28" s="49"/>
      <c r="I28" s="74"/>
      <c r="J28" s="75"/>
      <c r="K28" s="76"/>
      <c r="L28" s="77"/>
      <c r="M28" s="76"/>
      <c r="N28" s="76"/>
      <c r="O28" s="78"/>
      <c r="P28" s="79">
        <v>15</v>
      </c>
      <c r="Q28" s="76" t="s">
        <v>95</v>
      </c>
      <c r="R28" s="47">
        <v>1</v>
      </c>
      <c r="S28" s="48"/>
      <c r="T28" s="48"/>
      <c r="U28" s="80"/>
      <c r="V28" s="81">
        <f t="shared" si="3"/>
        <v>15</v>
      </c>
      <c r="W28" s="82">
        <f t="shared" si="4"/>
        <v>1</v>
      </c>
      <c r="X28" s="154"/>
    </row>
    <row r="29" spans="1:24" ht="15" thickBot="1" x14ac:dyDescent="0.4">
      <c r="A29" s="654" t="s">
        <v>143</v>
      </c>
      <c r="B29" s="655"/>
      <c r="C29" s="655"/>
      <c r="D29" s="655"/>
      <c r="E29" s="655"/>
      <c r="F29" s="655"/>
      <c r="G29" s="655"/>
      <c r="H29" s="655"/>
      <c r="I29" s="655"/>
      <c r="J29" s="655"/>
      <c r="K29" s="655"/>
      <c r="L29" s="655"/>
      <c r="M29" s="655"/>
      <c r="N29" s="655"/>
      <c r="O29" s="655"/>
      <c r="P29" s="655"/>
      <c r="Q29" s="655"/>
      <c r="R29" s="655"/>
      <c r="S29" s="655"/>
      <c r="T29" s="655"/>
      <c r="U29" s="655"/>
      <c r="V29" s="656"/>
      <c r="W29" s="112">
        <v>22</v>
      </c>
      <c r="X29" s="154"/>
    </row>
    <row r="30" spans="1:24" s="464" customFormat="1" ht="12" x14ac:dyDescent="0.25">
      <c r="A30" s="453"/>
      <c r="B30" s="454"/>
      <c r="C30" s="455" t="s">
        <v>36</v>
      </c>
      <c r="D30" s="498">
        <f>SUM(D5:D28)</f>
        <v>275</v>
      </c>
      <c r="E30" s="498"/>
      <c r="F30" s="499">
        <f>SUM(F5:F28)</f>
        <v>20</v>
      </c>
      <c r="G30" s="498">
        <f>SUM(G5:G28)</f>
        <v>255</v>
      </c>
      <c r="H30" s="498"/>
      <c r="I30" s="499">
        <f>SUM(I5:I28)</f>
        <v>24</v>
      </c>
      <c r="J30" s="500">
        <f>SUM(J5:J29)</f>
        <v>255</v>
      </c>
      <c r="K30" s="500"/>
      <c r="L30" s="501">
        <f>SUM(L5:L29)</f>
        <v>24</v>
      </c>
      <c r="M30" s="500">
        <f>SUM(M5:M29)</f>
        <v>225</v>
      </c>
      <c r="N30" s="500"/>
      <c r="O30" s="502">
        <f>SUM(O5:O29)</f>
        <v>25</v>
      </c>
      <c r="P30" s="503">
        <f>SUM(P5:P29)</f>
        <v>315</v>
      </c>
      <c r="Q30" s="503"/>
      <c r="R30" s="504">
        <f>SUM(R5:R29)</f>
        <v>27</v>
      </c>
      <c r="S30" s="503">
        <f>SUM(S5:S29)</f>
        <v>285</v>
      </c>
      <c r="T30" s="503"/>
      <c r="U30" s="504">
        <f>SUM(U5:U29)</f>
        <v>38</v>
      </c>
      <c r="V30" s="455">
        <f>SUM(V5:V28)</f>
        <v>1610</v>
      </c>
      <c r="W30" s="528">
        <f>SUM(W4:W28)</f>
        <v>158</v>
      </c>
      <c r="X30" s="526"/>
    </row>
    <row r="31" spans="1:24" s="464" customFormat="1" ht="12" x14ac:dyDescent="0.25">
      <c r="A31" s="454"/>
      <c r="B31" s="454"/>
      <c r="C31" s="529" t="s">
        <v>37</v>
      </c>
      <c r="D31" s="706">
        <f>SUM(D30,G30)-(D12+G12)</f>
        <v>500</v>
      </c>
      <c r="E31" s="708"/>
      <c r="F31" s="708"/>
      <c r="G31" s="708">
        <f>SUM(F30,I30)</f>
        <v>44</v>
      </c>
      <c r="H31" s="708"/>
      <c r="I31" s="708"/>
      <c r="J31" s="704">
        <f>SUM(J30,M30)-(J12+M12)</f>
        <v>450</v>
      </c>
      <c r="K31" s="705"/>
      <c r="L31" s="706"/>
      <c r="M31" s="707">
        <f>SUM(L30,O30)</f>
        <v>49</v>
      </c>
      <c r="N31" s="705"/>
      <c r="O31" s="706"/>
      <c r="P31" s="704">
        <f>SUM(P30,S30)-(P12+S12)</f>
        <v>540</v>
      </c>
      <c r="Q31" s="705"/>
      <c r="R31" s="706"/>
      <c r="S31" s="704">
        <f>SUM(R30,U30)</f>
        <v>65</v>
      </c>
      <c r="T31" s="705"/>
      <c r="U31" s="706"/>
      <c r="V31" s="530"/>
      <c r="W31" s="495">
        <f>W30+W29</f>
        <v>180</v>
      </c>
      <c r="X31" s="526"/>
    </row>
    <row r="32" spans="1:24" s="464" customFormat="1" ht="12" x14ac:dyDescent="0.35">
      <c r="A32" s="454"/>
      <c r="B32" s="454"/>
      <c r="C32" s="454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8">
        <f>SUM(W26,W27,W12,W7,W29,W6,W14)</f>
        <v>61</v>
      </c>
      <c r="W32" s="497" t="s">
        <v>7</v>
      </c>
      <c r="X32" s="526"/>
    </row>
    <row r="33" spans="1:24" hidden="1" x14ac:dyDescent="0.3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153">
        <f>(100*V32)/W31</f>
        <v>33.888888888888886</v>
      </c>
      <c r="W33" s="61"/>
      <c r="X33" s="154"/>
    </row>
  </sheetData>
  <sheetProtection selectLockedCells="1" selectUnlockedCells="1"/>
  <mergeCells count="22">
    <mergeCell ref="A1:W1"/>
    <mergeCell ref="S3:U3"/>
    <mergeCell ref="J2:O2"/>
    <mergeCell ref="W2:W4"/>
    <mergeCell ref="D3:F3"/>
    <mergeCell ref="G3:I3"/>
    <mergeCell ref="J3:L3"/>
    <mergeCell ref="M3:O3"/>
    <mergeCell ref="D2:I2"/>
    <mergeCell ref="P3:R3"/>
    <mergeCell ref="P2:U2"/>
    <mergeCell ref="S31:U31"/>
    <mergeCell ref="M31:O31"/>
    <mergeCell ref="A2:A4"/>
    <mergeCell ref="B2:B4"/>
    <mergeCell ref="C2:C4"/>
    <mergeCell ref="P31:R31"/>
    <mergeCell ref="D31:F31"/>
    <mergeCell ref="G31:I31"/>
    <mergeCell ref="J31:L31"/>
    <mergeCell ref="A29:V29"/>
    <mergeCell ref="V2:V4"/>
  </mergeCells>
  <pageMargins left="0.23622047244094491" right="0.23622047244094491" top="0.39370078740157483" bottom="0.39370078740157483" header="0" footer="0"/>
  <pageSetup paperSize="9" scale="87" firstPageNumber="0" fitToHeight="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X33"/>
  <sheetViews>
    <sheetView topLeftCell="H1" zoomScaleNormal="100" workbookViewId="0">
      <selection activeCell="AA11" sqref="AA11"/>
    </sheetView>
  </sheetViews>
  <sheetFormatPr defaultColWidth="8.81640625" defaultRowHeight="13.5" x14ac:dyDescent="0.35"/>
  <cols>
    <col min="1" max="1" width="47.7265625" style="4" bestFit="1" customWidth="1"/>
    <col min="2" max="2" width="13.54296875" style="4" bestFit="1" customWidth="1"/>
    <col min="3" max="3" width="8.453125" style="4" bestFit="1" customWidth="1"/>
    <col min="4" max="4" width="5.54296875" style="4" bestFit="1" customWidth="1"/>
    <col min="5" max="5" width="4" style="4" bestFit="1" customWidth="1"/>
    <col min="6" max="6" width="5.26953125" style="4" bestFit="1" customWidth="1"/>
    <col min="7" max="7" width="5.54296875" style="4" bestFit="1" customWidth="1"/>
    <col min="8" max="8" width="4" style="4" bestFit="1" customWidth="1"/>
    <col min="9" max="9" width="5.26953125" style="4" bestFit="1" customWidth="1"/>
    <col min="10" max="10" width="5.54296875" style="4" bestFit="1" customWidth="1"/>
    <col min="11" max="11" width="4" style="4" bestFit="1" customWidth="1"/>
    <col min="12" max="12" width="5.26953125" style="4" bestFit="1" customWidth="1"/>
    <col min="13" max="13" width="5.54296875" style="4" bestFit="1" customWidth="1"/>
    <col min="14" max="14" width="4" style="4" bestFit="1" customWidth="1"/>
    <col min="15" max="15" width="5.26953125" style="4" bestFit="1" customWidth="1"/>
    <col min="16" max="16" width="6.1796875" style="4" bestFit="1" customWidth="1"/>
    <col min="17" max="17" width="6.26953125" style="4" bestFit="1" customWidth="1"/>
    <col min="18" max="16384" width="8.81640625" style="4"/>
  </cols>
  <sheetData>
    <row r="1" spans="1:24" s="427" customFormat="1" ht="12.5" thickBot="1" x14ac:dyDescent="0.4">
      <c r="A1" s="658" t="s">
        <v>168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8"/>
      <c r="Q1" s="658"/>
      <c r="R1" s="506"/>
      <c r="S1" s="506"/>
      <c r="T1" s="506"/>
      <c r="U1" s="506"/>
      <c r="V1" s="506"/>
      <c r="W1" s="506"/>
      <c r="X1" s="506"/>
    </row>
    <row r="2" spans="1:24" s="427" customFormat="1" ht="12" x14ac:dyDescent="0.35">
      <c r="A2" s="651" t="s">
        <v>0</v>
      </c>
      <c r="B2" s="652" t="s">
        <v>1</v>
      </c>
      <c r="C2" s="653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96" t="s">
        <v>6</v>
      </c>
      <c r="Q2" s="652" t="s">
        <v>7</v>
      </c>
      <c r="R2" s="506"/>
      <c r="S2" s="506"/>
      <c r="T2" s="506"/>
      <c r="U2" s="506"/>
      <c r="V2" s="506"/>
      <c r="W2" s="546"/>
      <c r="X2" s="506"/>
    </row>
    <row r="3" spans="1:24" s="427" customFormat="1" ht="12" x14ac:dyDescent="0.35">
      <c r="A3" s="651"/>
      <c r="B3" s="652"/>
      <c r="C3" s="653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96"/>
      <c r="Q3" s="652"/>
      <c r="R3" s="506"/>
      <c r="S3" s="506"/>
      <c r="T3" s="506"/>
      <c r="U3" s="506"/>
      <c r="V3" s="506"/>
      <c r="W3" s="547"/>
      <c r="X3" s="506"/>
    </row>
    <row r="4" spans="1:24" s="427" customFormat="1" ht="12.5" thickBot="1" x14ac:dyDescent="0.4">
      <c r="A4" s="651"/>
      <c r="B4" s="652"/>
      <c r="C4" s="653"/>
      <c r="D4" s="470" t="s">
        <v>14</v>
      </c>
      <c r="E4" s="471" t="s">
        <v>15</v>
      </c>
      <c r="F4" s="472" t="s">
        <v>7</v>
      </c>
      <c r="G4" s="471" t="s">
        <v>14</v>
      </c>
      <c r="H4" s="471" t="s">
        <v>15</v>
      </c>
      <c r="I4" s="473" t="s">
        <v>7</v>
      </c>
      <c r="J4" s="474" t="s">
        <v>14</v>
      </c>
      <c r="K4" s="471" t="s">
        <v>15</v>
      </c>
      <c r="L4" s="475" t="s">
        <v>7</v>
      </c>
      <c r="M4" s="476" t="s">
        <v>14</v>
      </c>
      <c r="N4" s="471" t="s">
        <v>15</v>
      </c>
      <c r="O4" s="477" t="s">
        <v>7</v>
      </c>
      <c r="P4" s="696"/>
      <c r="Q4" s="652"/>
      <c r="R4" s="506"/>
      <c r="S4" s="506"/>
      <c r="T4" s="506"/>
      <c r="U4" s="506"/>
      <c r="V4" s="506"/>
      <c r="W4" s="548"/>
      <c r="X4" s="506"/>
    </row>
    <row r="5" spans="1:24" ht="15" customHeight="1" x14ac:dyDescent="0.35">
      <c r="A5" s="159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9</v>
      </c>
      <c r="G5" s="19">
        <v>30</v>
      </c>
      <c r="H5" s="19" t="s">
        <v>108</v>
      </c>
      <c r="I5" s="12">
        <v>9</v>
      </c>
      <c r="J5" s="88">
        <v>30</v>
      </c>
      <c r="K5" s="19" t="s">
        <v>108</v>
      </c>
      <c r="L5" s="89">
        <v>10</v>
      </c>
      <c r="M5" s="90">
        <v>30</v>
      </c>
      <c r="N5" s="19" t="s">
        <v>109</v>
      </c>
      <c r="O5" s="91">
        <v>18</v>
      </c>
      <c r="P5" s="44">
        <f t="shared" ref="P5:P23" si="0">SUM(D5,G5,J5,M5)</f>
        <v>120</v>
      </c>
      <c r="Q5" s="45">
        <f t="shared" ref="Q5:Q23" si="1">SUM(F5,I5,L5,O5)</f>
        <v>46</v>
      </c>
      <c r="R5" s="83"/>
      <c r="S5" s="83"/>
      <c r="T5" s="83"/>
      <c r="U5" s="83"/>
      <c r="V5" s="83"/>
      <c r="W5" s="83"/>
      <c r="X5" s="83"/>
    </row>
    <row r="6" spans="1:24" x14ac:dyDescent="0.35">
      <c r="A6" s="34" t="s">
        <v>38</v>
      </c>
      <c r="B6" s="24" t="s">
        <v>19</v>
      </c>
      <c r="C6" s="58" t="s">
        <v>113</v>
      </c>
      <c r="D6" s="64"/>
      <c r="E6" s="40"/>
      <c r="F6" s="65"/>
      <c r="G6" s="40"/>
      <c r="H6" s="40"/>
      <c r="I6" s="66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5">
      <c r="A7" s="34" t="s">
        <v>39</v>
      </c>
      <c r="B7" s="24" t="s">
        <v>19</v>
      </c>
      <c r="C7" s="58" t="s">
        <v>94</v>
      </c>
      <c r="D7" s="64"/>
      <c r="E7" s="40"/>
      <c r="F7" s="65"/>
      <c r="G7" s="40"/>
      <c r="H7" s="40"/>
      <c r="I7" s="66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5">
      <c r="A8" s="34" t="s">
        <v>124</v>
      </c>
      <c r="B8" s="46" t="s">
        <v>16</v>
      </c>
      <c r="C8" s="25" t="s">
        <v>115</v>
      </c>
      <c r="D8" s="64">
        <v>30</v>
      </c>
      <c r="E8" s="40" t="s">
        <v>109</v>
      </c>
      <c r="F8" s="65">
        <v>1</v>
      </c>
      <c r="G8" s="40">
        <v>30</v>
      </c>
      <c r="H8" s="40" t="s">
        <v>95</v>
      </c>
      <c r="I8" s="66">
        <v>2</v>
      </c>
      <c r="J8" s="60"/>
      <c r="K8" s="40"/>
      <c r="L8" s="97"/>
      <c r="M8" s="63"/>
      <c r="N8" s="40"/>
      <c r="O8" s="98"/>
      <c r="P8" s="44">
        <f t="shared" si="0"/>
        <v>60</v>
      </c>
      <c r="Q8" s="45">
        <f t="shared" si="1"/>
        <v>3</v>
      </c>
      <c r="R8" s="83"/>
      <c r="S8" s="83"/>
      <c r="T8" s="83"/>
      <c r="U8" s="83"/>
      <c r="V8" s="83"/>
      <c r="W8" s="83"/>
      <c r="X8" s="83"/>
    </row>
    <row r="9" spans="1:24" x14ac:dyDescent="0.35">
      <c r="A9" s="34" t="s">
        <v>18</v>
      </c>
      <c r="B9" s="46" t="s">
        <v>19</v>
      </c>
      <c r="C9" s="25" t="s">
        <v>115</v>
      </c>
      <c r="D9" s="60">
        <v>30</v>
      </c>
      <c r="E9" s="40" t="s">
        <v>108</v>
      </c>
      <c r="F9" s="97">
        <v>5</v>
      </c>
      <c r="G9" s="63">
        <v>30</v>
      </c>
      <c r="H9" s="40" t="s">
        <v>108</v>
      </c>
      <c r="I9" s="98">
        <v>5</v>
      </c>
      <c r="J9" s="99"/>
      <c r="K9" s="45"/>
      <c r="L9" s="45"/>
      <c r="M9" s="45"/>
      <c r="N9" s="45"/>
      <c r="O9" s="100"/>
      <c r="P9" s="44">
        <f t="shared" si="0"/>
        <v>60</v>
      </c>
      <c r="Q9" s="45">
        <f t="shared" si="1"/>
        <v>10</v>
      </c>
      <c r="R9" s="83"/>
      <c r="S9" s="83"/>
      <c r="T9" s="83"/>
      <c r="U9" s="83"/>
      <c r="V9" s="83"/>
      <c r="W9" s="83"/>
      <c r="X9" s="83"/>
    </row>
    <row r="10" spans="1:24" x14ac:dyDescent="0.35">
      <c r="A10" s="34" t="s">
        <v>83</v>
      </c>
      <c r="B10" s="24" t="s">
        <v>16</v>
      </c>
      <c r="C10" s="58" t="s">
        <v>94</v>
      </c>
      <c r="D10" s="64">
        <v>15</v>
      </c>
      <c r="E10" s="40" t="s">
        <v>109</v>
      </c>
      <c r="F10" s="65">
        <v>1</v>
      </c>
      <c r="G10" s="40">
        <v>15</v>
      </c>
      <c r="H10" s="40" t="s">
        <v>109</v>
      </c>
      <c r="I10" s="66">
        <v>1</v>
      </c>
      <c r="J10" s="60">
        <v>15</v>
      </c>
      <c r="K10" s="40" t="s">
        <v>109</v>
      </c>
      <c r="L10" s="97">
        <v>1</v>
      </c>
      <c r="M10" s="63">
        <v>15</v>
      </c>
      <c r="N10" s="40" t="s">
        <v>109</v>
      </c>
      <c r="O10" s="98">
        <v>1</v>
      </c>
      <c r="P10" s="44">
        <f t="shared" si="0"/>
        <v>60</v>
      </c>
      <c r="Q10" s="45">
        <f t="shared" si="1"/>
        <v>4</v>
      </c>
      <c r="R10" s="83"/>
      <c r="S10" s="83"/>
      <c r="T10" s="83"/>
      <c r="U10" s="83"/>
      <c r="V10" s="83"/>
      <c r="W10" s="83"/>
      <c r="X10" s="83"/>
    </row>
    <row r="11" spans="1:24" x14ac:dyDescent="0.35">
      <c r="A11" s="34" t="s">
        <v>84</v>
      </c>
      <c r="B11" s="24" t="s">
        <v>16</v>
      </c>
      <c r="C11" s="25" t="s">
        <v>115</v>
      </c>
      <c r="D11" s="60">
        <v>45</v>
      </c>
      <c r="E11" s="63" t="s">
        <v>109</v>
      </c>
      <c r="F11" s="97">
        <v>2</v>
      </c>
      <c r="G11" s="63">
        <v>45</v>
      </c>
      <c r="H11" s="63" t="s">
        <v>110</v>
      </c>
      <c r="I11" s="98">
        <v>2</v>
      </c>
      <c r="J11" s="99">
        <v>45</v>
      </c>
      <c r="K11" s="45" t="s">
        <v>109</v>
      </c>
      <c r="L11" s="45">
        <v>2</v>
      </c>
      <c r="M11" s="45">
        <v>45</v>
      </c>
      <c r="N11" s="45" t="s">
        <v>110</v>
      </c>
      <c r="O11" s="100">
        <v>2</v>
      </c>
      <c r="P11" s="44">
        <f t="shared" si="0"/>
        <v>180</v>
      </c>
      <c r="Q11" s="45">
        <f t="shared" si="1"/>
        <v>8</v>
      </c>
      <c r="R11" s="83"/>
      <c r="S11" s="83"/>
      <c r="T11" s="83"/>
      <c r="U11" s="83"/>
      <c r="V11" s="83"/>
      <c r="W11" s="83"/>
      <c r="X11" s="83"/>
    </row>
    <row r="12" spans="1:24" x14ac:dyDescent="0.35">
      <c r="A12" s="34" t="s">
        <v>23</v>
      </c>
      <c r="B12" s="24" t="s">
        <v>19</v>
      </c>
      <c r="C12" s="58" t="s">
        <v>21</v>
      </c>
      <c r="D12" s="64">
        <v>45</v>
      </c>
      <c r="E12" s="63" t="s">
        <v>109</v>
      </c>
      <c r="F12" s="65">
        <v>3</v>
      </c>
      <c r="G12" s="40">
        <v>45</v>
      </c>
      <c r="H12" s="63" t="s">
        <v>109</v>
      </c>
      <c r="I12" s="66">
        <v>3</v>
      </c>
      <c r="J12" s="60">
        <v>45</v>
      </c>
      <c r="K12" s="63" t="s">
        <v>109</v>
      </c>
      <c r="L12" s="97">
        <v>3</v>
      </c>
      <c r="M12" s="63">
        <v>45</v>
      </c>
      <c r="N12" s="63" t="s">
        <v>109</v>
      </c>
      <c r="O12" s="98">
        <v>3</v>
      </c>
      <c r="P12" s="44">
        <f t="shared" si="0"/>
        <v>180</v>
      </c>
      <c r="Q12" s="45">
        <f t="shared" si="1"/>
        <v>12</v>
      </c>
      <c r="R12" s="83"/>
      <c r="S12" s="83"/>
      <c r="T12" s="83"/>
      <c r="U12" s="83"/>
      <c r="V12" s="83"/>
      <c r="W12" s="83"/>
      <c r="X12" s="83"/>
    </row>
    <row r="13" spans="1:24" x14ac:dyDescent="0.35">
      <c r="A13" s="34" t="s">
        <v>114</v>
      </c>
      <c r="B13" s="46" t="s">
        <v>16</v>
      </c>
      <c r="C13" s="54" t="s">
        <v>113</v>
      </c>
      <c r="D13" s="60">
        <v>30</v>
      </c>
      <c r="E13" s="63" t="s">
        <v>110</v>
      </c>
      <c r="F13" s="97">
        <v>1</v>
      </c>
      <c r="G13" s="63">
        <v>30</v>
      </c>
      <c r="H13" s="63" t="s">
        <v>95</v>
      </c>
      <c r="I13" s="98">
        <v>2</v>
      </c>
      <c r="J13" s="99"/>
      <c r="K13" s="45"/>
      <c r="L13" s="45"/>
      <c r="M13" s="45"/>
      <c r="N13" s="45"/>
      <c r="O13" s="100"/>
      <c r="P13" s="44">
        <f t="shared" si="0"/>
        <v>60</v>
      </c>
      <c r="Q13" s="45">
        <f t="shared" si="1"/>
        <v>3</v>
      </c>
      <c r="R13" s="83"/>
      <c r="S13" s="83"/>
      <c r="T13" s="83"/>
      <c r="U13" s="83"/>
      <c r="V13" s="83"/>
      <c r="W13" s="83"/>
      <c r="X13" s="83"/>
    </row>
    <row r="14" spans="1:24" x14ac:dyDescent="0.35">
      <c r="A14" s="34" t="s">
        <v>24</v>
      </c>
      <c r="B14" s="46" t="s">
        <v>16</v>
      </c>
      <c r="C14" s="25" t="s">
        <v>115</v>
      </c>
      <c r="D14" s="64">
        <v>30</v>
      </c>
      <c r="E14" s="40" t="s">
        <v>109</v>
      </c>
      <c r="F14" s="103">
        <v>1</v>
      </c>
      <c r="G14" s="49">
        <v>30</v>
      </c>
      <c r="H14" s="49" t="s">
        <v>95</v>
      </c>
      <c r="I14" s="66">
        <v>2</v>
      </c>
      <c r="J14" s="60"/>
      <c r="K14" s="63"/>
      <c r="L14" s="97"/>
      <c r="M14" s="63"/>
      <c r="N14" s="63"/>
      <c r="O14" s="98"/>
      <c r="P14" s="44">
        <f t="shared" si="0"/>
        <v>60</v>
      </c>
      <c r="Q14" s="45">
        <f t="shared" si="1"/>
        <v>3</v>
      </c>
      <c r="R14" s="83"/>
      <c r="S14" s="83"/>
      <c r="T14" s="83"/>
      <c r="U14" s="83"/>
      <c r="V14" s="83"/>
      <c r="W14" s="83"/>
      <c r="X14" s="83"/>
    </row>
    <row r="15" spans="1:24" ht="15" customHeight="1" x14ac:dyDescent="0.35">
      <c r="A15" s="34" t="s">
        <v>129</v>
      </c>
      <c r="B15" s="46" t="s">
        <v>16</v>
      </c>
      <c r="C15" s="25" t="s">
        <v>115</v>
      </c>
      <c r="D15" s="60"/>
      <c r="E15" s="155"/>
      <c r="F15" s="160"/>
      <c r="G15" s="148">
        <v>30</v>
      </c>
      <c r="H15" s="28" t="s">
        <v>110</v>
      </c>
      <c r="I15" s="38">
        <v>2</v>
      </c>
      <c r="J15" s="60"/>
      <c r="K15" s="63"/>
      <c r="L15" s="97"/>
      <c r="M15" s="63"/>
      <c r="N15" s="63"/>
      <c r="O15" s="98"/>
      <c r="P15" s="44">
        <f t="shared" si="0"/>
        <v>30</v>
      </c>
      <c r="Q15" s="45">
        <f t="shared" si="1"/>
        <v>2</v>
      </c>
      <c r="R15" s="83"/>
      <c r="S15" s="83"/>
      <c r="T15" s="83"/>
      <c r="U15" s="83"/>
      <c r="V15" s="83"/>
      <c r="W15" s="83"/>
      <c r="X15" s="83"/>
    </row>
    <row r="16" spans="1:24" x14ac:dyDescent="0.35">
      <c r="A16" s="34" t="s">
        <v>130</v>
      </c>
      <c r="B16" s="46" t="s">
        <v>16</v>
      </c>
      <c r="C16" s="25" t="s">
        <v>115</v>
      </c>
      <c r="D16" s="35">
        <v>30</v>
      </c>
      <c r="E16" s="28" t="s">
        <v>110</v>
      </c>
      <c r="F16" s="27">
        <v>2</v>
      </c>
      <c r="G16" s="26"/>
      <c r="H16" s="28"/>
      <c r="I16" s="36"/>
      <c r="J16" s="60"/>
      <c r="K16" s="63"/>
      <c r="L16" s="97"/>
      <c r="M16" s="63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5">
      <c r="A17" s="67" t="s">
        <v>89</v>
      </c>
      <c r="B17" s="24" t="s">
        <v>16</v>
      </c>
      <c r="C17" s="25" t="s">
        <v>115</v>
      </c>
      <c r="D17" s="35">
        <v>30</v>
      </c>
      <c r="E17" s="26" t="s">
        <v>95</v>
      </c>
      <c r="F17" s="27">
        <v>2</v>
      </c>
      <c r="G17" s="106"/>
      <c r="H17" s="106"/>
      <c r="I17" s="115"/>
      <c r="J17" s="60"/>
      <c r="K17" s="63"/>
      <c r="L17" s="97"/>
      <c r="M17" s="63"/>
      <c r="N17" s="63"/>
      <c r="O17" s="98"/>
      <c r="P17" s="44">
        <f t="shared" si="0"/>
        <v>30</v>
      </c>
      <c r="Q17" s="45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5">
      <c r="A18" s="67" t="s">
        <v>141</v>
      </c>
      <c r="B18" s="24" t="s">
        <v>16</v>
      </c>
      <c r="C18" s="25" t="s">
        <v>115</v>
      </c>
      <c r="D18" s="156"/>
      <c r="E18" s="106"/>
      <c r="F18" s="106"/>
      <c r="G18" s="26">
        <v>30</v>
      </c>
      <c r="H18" s="26" t="s">
        <v>95</v>
      </c>
      <c r="I18" s="36">
        <v>2</v>
      </c>
      <c r="J18" s="60"/>
      <c r="K18" s="63"/>
      <c r="L18" s="97"/>
      <c r="M18" s="63"/>
      <c r="N18" s="63"/>
      <c r="O18" s="98"/>
      <c r="P18" s="44">
        <f t="shared" si="0"/>
        <v>30</v>
      </c>
      <c r="Q18" s="45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5">
      <c r="A19" s="34" t="s">
        <v>99</v>
      </c>
      <c r="B19" s="46" t="s">
        <v>16</v>
      </c>
      <c r="C19" s="25" t="s">
        <v>115</v>
      </c>
      <c r="D19" s="35"/>
      <c r="E19" s="28"/>
      <c r="F19" s="27"/>
      <c r="G19" s="26"/>
      <c r="H19" s="26"/>
      <c r="I19" s="36"/>
      <c r="J19" s="35">
        <v>30</v>
      </c>
      <c r="K19" s="28" t="s">
        <v>95</v>
      </c>
      <c r="L19" s="27">
        <v>2</v>
      </c>
      <c r="M19" s="63"/>
      <c r="N19" s="63"/>
      <c r="O19" s="98"/>
      <c r="P19" s="44">
        <f t="shared" si="0"/>
        <v>30</v>
      </c>
      <c r="Q19" s="45">
        <f t="shared" si="1"/>
        <v>2</v>
      </c>
      <c r="R19" s="83"/>
      <c r="S19" s="83"/>
      <c r="T19" s="83"/>
      <c r="U19" s="83"/>
      <c r="V19" s="83"/>
      <c r="W19" s="83"/>
      <c r="X19" s="83"/>
    </row>
    <row r="20" spans="1:24" x14ac:dyDescent="0.35">
      <c r="A20" s="34" t="s">
        <v>40</v>
      </c>
      <c r="B20" s="46" t="s">
        <v>16</v>
      </c>
      <c r="C20" s="25" t="s">
        <v>115</v>
      </c>
      <c r="D20" s="102">
        <v>30</v>
      </c>
      <c r="E20" s="161" t="s">
        <v>109</v>
      </c>
      <c r="F20" s="162">
        <v>1</v>
      </c>
      <c r="G20" s="163">
        <v>30</v>
      </c>
      <c r="H20" s="150" t="s">
        <v>95</v>
      </c>
      <c r="I20" s="164">
        <v>2</v>
      </c>
      <c r="J20" s="60"/>
      <c r="K20" s="63"/>
      <c r="L20" s="97"/>
      <c r="M20" s="63"/>
      <c r="N20" s="63"/>
      <c r="O20" s="98"/>
      <c r="P20" s="44">
        <f t="shared" si="0"/>
        <v>60</v>
      </c>
      <c r="Q20" s="45">
        <f t="shared" si="1"/>
        <v>3</v>
      </c>
      <c r="R20" s="83"/>
      <c r="S20" s="83"/>
      <c r="T20" s="83"/>
      <c r="U20" s="83"/>
      <c r="V20" s="83"/>
      <c r="W20" s="83"/>
      <c r="X20" s="83"/>
    </row>
    <row r="21" spans="1:24" x14ac:dyDescent="0.35">
      <c r="A21" s="34" t="s">
        <v>41</v>
      </c>
      <c r="B21" s="46" t="s">
        <v>16</v>
      </c>
      <c r="C21" s="25" t="s">
        <v>115</v>
      </c>
      <c r="D21" s="114">
        <v>30</v>
      </c>
      <c r="E21" s="28" t="s">
        <v>109</v>
      </c>
      <c r="F21" s="27">
        <v>1</v>
      </c>
      <c r="G21" s="26">
        <v>30</v>
      </c>
      <c r="H21" s="26" t="s">
        <v>95</v>
      </c>
      <c r="I21" s="129">
        <v>2</v>
      </c>
      <c r="J21" s="60"/>
      <c r="K21" s="63"/>
      <c r="L21" s="97"/>
      <c r="M21" s="63"/>
      <c r="N21" s="63"/>
      <c r="O21" s="98"/>
      <c r="P21" s="81">
        <f t="shared" si="0"/>
        <v>60</v>
      </c>
      <c r="Q21" s="82">
        <f t="shared" si="1"/>
        <v>3</v>
      </c>
      <c r="R21" s="83"/>
      <c r="S21" s="83"/>
      <c r="T21" s="83"/>
      <c r="U21" s="83"/>
      <c r="V21" s="83"/>
      <c r="W21" s="83"/>
      <c r="X21" s="83"/>
    </row>
    <row r="22" spans="1:24" x14ac:dyDescent="0.35">
      <c r="A22" s="34" t="s">
        <v>97</v>
      </c>
      <c r="B22" s="46" t="s">
        <v>16</v>
      </c>
      <c r="C22" s="25" t="s">
        <v>115</v>
      </c>
      <c r="D22" s="114">
        <v>15</v>
      </c>
      <c r="E22" s="28" t="s">
        <v>110</v>
      </c>
      <c r="F22" s="27">
        <v>1</v>
      </c>
      <c r="G22" s="26"/>
      <c r="H22" s="26"/>
      <c r="I22" s="129"/>
      <c r="J22" s="60"/>
      <c r="K22" s="63"/>
      <c r="L22" s="97"/>
      <c r="M22" s="63"/>
      <c r="N22" s="63"/>
      <c r="O22" s="98"/>
      <c r="P22" s="146">
        <f t="shared" si="0"/>
        <v>15</v>
      </c>
      <c r="Q22" s="131">
        <f t="shared" si="1"/>
        <v>1</v>
      </c>
      <c r="R22" s="83"/>
      <c r="S22" s="83"/>
      <c r="T22" s="83"/>
      <c r="U22" s="83"/>
      <c r="V22" s="83"/>
      <c r="W22" s="83"/>
      <c r="X22" s="83"/>
    </row>
    <row r="23" spans="1:24" ht="14" thickBot="1" x14ac:dyDescent="0.4">
      <c r="A23" s="117" t="s">
        <v>43</v>
      </c>
      <c r="B23" s="118" t="s">
        <v>19</v>
      </c>
      <c r="C23" s="119" t="s">
        <v>113</v>
      </c>
      <c r="D23" s="147">
        <v>30</v>
      </c>
      <c r="E23" s="148" t="s">
        <v>110</v>
      </c>
      <c r="F23" s="149">
        <v>2</v>
      </c>
      <c r="G23" s="150">
        <v>30</v>
      </c>
      <c r="H23" s="148" t="s">
        <v>95</v>
      </c>
      <c r="I23" s="151">
        <v>3</v>
      </c>
      <c r="J23" s="75"/>
      <c r="K23" s="76"/>
      <c r="L23" s="77"/>
      <c r="M23" s="76"/>
      <c r="N23" s="76"/>
      <c r="O23" s="78"/>
      <c r="P23" s="120">
        <f t="shared" si="0"/>
        <v>60</v>
      </c>
      <c r="Q23" s="152">
        <f t="shared" si="1"/>
        <v>5</v>
      </c>
      <c r="R23" s="83"/>
      <c r="S23" s="83"/>
      <c r="T23" s="83"/>
      <c r="U23" s="83"/>
      <c r="V23" s="83"/>
      <c r="W23" s="83"/>
      <c r="X23" s="83"/>
    </row>
    <row r="24" spans="1:24" ht="14" thickBot="1" x14ac:dyDescent="0.4">
      <c r="A24" s="687" t="s">
        <v>143</v>
      </c>
      <c r="B24" s="688"/>
      <c r="C24" s="688"/>
      <c r="D24" s="688"/>
      <c r="E24" s="688"/>
      <c r="F24" s="688"/>
      <c r="G24" s="688"/>
      <c r="H24" s="688"/>
      <c r="I24" s="688"/>
      <c r="J24" s="688"/>
      <c r="K24" s="688"/>
      <c r="L24" s="688"/>
      <c r="M24" s="688"/>
      <c r="N24" s="688"/>
      <c r="O24" s="688"/>
      <c r="P24" s="689"/>
      <c r="Q24" s="121">
        <v>2</v>
      </c>
      <c r="R24" s="83"/>
      <c r="S24" s="83"/>
      <c r="T24" s="83"/>
      <c r="U24" s="83"/>
      <c r="V24" s="83"/>
      <c r="W24" s="83"/>
      <c r="X24" s="83"/>
    </row>
    <row r="25" spans="1:24" s="427" customFormat="1" ht="12" x14ac:dyDescent="0.35">
      <c r="A25" s="453"/>
      <c r="B25" s="482"/>
      <c r="C25" s="491" t="s">
        <v>36</v>
      </c>
      <c r="D25" s="456">
        <f>SUM(D5:D23)</f>
        <v>420</v>
      </c>
      <c r="E25" s="456"/>
      <c r="F25" s="457">
        <f>SUM(F5:F23)</f>
        <v>32</v>
      </c>
      <c r="G25" s="456">
        <f>SUM(G5:G23)</f>
        <v>405</v>
      </c>
      <c r="H25" s="456"/>
      <c r="I25" s="457">
        <f>SUM(I5:I23)</f>
        <v>37</v>
      </c>
      <c r="J25" s="458">
        <f>SUM(J5:J24)</f>
        <v>180</v>
      </c>
      <c r="K25" s="458"/>
      <c r="L25" s="460">
        <f>SUM(L5:L24)</f>
        <v>21</v>
      </c>
      <c r="M25" s="458">
        <f>SUM(M5:M23)</f>
        <v>139</v>
      </c>
      <c r="N25" s="458"/>
      <c r="O25" s="460">
        <f>SUM(O5:O23)</f>
        <v>28</v>
      </c>
      <c r="P25" s="492">
        <f>SUM(P5:P23)</f>
        <v>1144</v>
      </c>
      <c r="Q25" s="531">
        <f>SUM(Q5:Q23)</f>
        <v>118</v>
      </c>
      <c r="R25" s="506"/>
      <c r="S25" s="506"/>
      <c r="T25" s="506"/>
      <c r="U25" s="506"/>
      <c r="V25" s="506"/>
      <c r="W25" s="506"/>
      <c r="X25" s="506"/>
    </row>
    <row r="26" spans="1:24" s="427" customFormat="1" ht="12" x14ac:dyDescent="0.35">
      <c r="A26" s="454"/>
      <c r="B26" s="454"/>
      <c r="C26" s="465" t="s">
        <v>37</v>
      </c>
      <c r="D26" s="650">
        <f>SUM(D25,G25)-(D12+G12)</f>
        <v>735</v>
      </c>
      <c r="E26" s="651"/>
      <c r="F26" s="651"/>
      <c r="G26" s="651">
        <f>SUM(F25,I25)</f>
        <v>69</v>
      </c>
      <c r="H26" s="651"/>
      <c r="I26" s="651"/>
      <c r="J26" s="651">
        <f>SUM(J25,M25)-(J12+M12)</f>
        <v>229</v>
      </c>
      <c r="K26" s="651"/>
      <c r="L26" s="651"/>
      <c r="M26" s="651">
        <f>SUM(L25,O25)</f>
        <v>49</v>
      </c>
      <c r="N26" s="651"/>
      <c r="O26" s="651"/>
      <c r="P26" s="466"/>
      <c r="Q26" s="532">
        <f>Q25+Q24</f>
        <v>120</v>
      </c>
      <c r="R26" s="506"/>
      <c r="S26" s="506"/>
      <c r="T26" s="506"/>
      <c r="U26" s="506"/>
      <c r="V26" s="506"/>
      <c r="W26" s="506"/>
      <c r="X26" s="506"/>
    </row>
    <row r="27" spans="1:24" s="427" customFormat="1" ht="12" x14ac:dyDescent="0.35">
      <c r="A27" s="454"/>
      <c r="B27" s="454"/>
      <c r="C27" s="454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68">
        <f>SUM(Q24,Q23,Q12,Q9,Q7,Q6)</f>
        <v>36</v>
      </c>
      <c r="Q27" s="469" t="s">
        <v>7</v>
      </c>
      <c r="R27" s="506"/>
      <c r="S27" s="506"/>
      <c r="T27" s="506"/>
      <c r="U27" s="506"/>
      <c r="V27" s="506"/>
      <c r="W27" s="506"/>
      <c r="X27" s="506"/>
    </row>
    <row r="28" spans="1:24" hidden="1" x14ac:dyDescent="0.3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>
        <f>(P27*100)/Q26</f>
        <v>30</v>
      </c>
      <c r="Q28" s="83"/>
      <c r="R28" s="83"/>
      <c r="S28" s="83"/>
      <c r="T28" s="83"/>
      <c r="U28" s="83"/>
      <c r="V28" s="83"/>
      <c r="W28" s="83"/>
      <c r="X28" s="83"/>
    </row>
    <row r="29" spans="1:24" x14ac:dyDescent="0.3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D26:F26"/>
    <mergeCell ref="G26:I26"/>
    <mergeCell ref="J26:L26"/>
    <mergeCell ref="M26:O26"/>
    <mergeCell ref="B2:B4"/>
    <mergeCell ref="C2:C4"/>
    <mergeCell ref="D2:I2"/>
    <mergeCell ref="A24:P24"/>
    <mergeCell ref="A1:Q1"/>
    <mergeCell ref="P2:P4"/>
    <mergeCell ref="J2:O2"/>
    <mergeCell ref="Q2:Q4"/>
    <mergeCell ref="D3:F3"/>
    <mergeCell ref="G3:I3"/>
    <mergeCell ref="J3:L3"/>
    <mergeCell ref="M3:O3"/>
    <mergeCell ref="A2:A4"/>
  </mergeCells>
  <pageMargins left="0.23622047244094491" right="0.23622047244094491" top="0.39370078740157483" bottom="0.39370078740157483" header="0" footer="0"/>
  <pageSetup paperSize="9" scale="74" firstPageNumber="0" fitToHeight="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499984740745262"/>
    <pageSetUpPr fitToPage="1"/>
  </sheetPr>
  <dimension ref="A1:X33"/>
  <sheetViews>
    <sheetView topLeftCell="K10" zoomScaleNormal="100" workbookViewId="0">
      <selection activeCell="AA11" sqref="AA11"/>
    </sheetView>
  </sheetViews>
  <sheetFormatPr defaultColWidth="8.81640625" defaultRowHeight="14.5" x14ac:dyDescent="0.35"/>
  <cols>
    <col min="1" max="1" width="33.453125" bestFit="1" customWidth="1"/>
    <col min="2" max="2" width="14.1796875" bestFit="1" customWidth="1"/>
    <col min="3" max="3" width="8.54296875" bestFit="1" customWidth="1"/>
    <col min="4" max="4" width="5.7265625" bestFit="1" customWidth="1"/>
    <col min="5" max="5" width="4" bestFit="1" customWidth="1"/>
    <col min="6" max="6" width="5.26953125" bestFit="1" customWidth="1"/>
    <col min="7" max="7" width="5.7265625" bestFit="1" customWidth="1"/>
    <col min="8" max="8" width="4" bestFit="1" customWidth="1"/>
    <col min="9" max="9" width="5.26953125" bestFit="1" customWidth="1"/>
    <col min="10" max="10" width="5.7265625" bestFit="1" customWidth="1"/>
    <col min="11" max="11" width="4" bestFit="1" customWidth="1"/>
    <col min="12" max="12" width="5.26953125" bestFit="1" customWidth="1"/>
    <col min="13" max="13" width="5.7265625" bestFit="1" customWidth="1"/>
    <col min="14" max="14" width="4" bestFit="1" customWidth="1"/>
    <col min="15" max="15" width="5.26953125" bestFit="1" customWidth="1"/>
    <col min="16" max="16" width="5.7265625" bestFit="1" customWidth="1"/>
    <col min="17" max="17" width="4" bestFit="1" customWidth="1"/>
    <col min="18" max="18" width="5.26953125" bestFit="1" customWidth="1"/>
    <col min="19" max="19" width="5.7265625" bestFit="1" customWidth="1"/>
    <col min="20" max="20" width="4" bestFit="1" customWidth="1"/>
    <col min="21" max="21" width="5.26953125" bestFit="1" customWidth="1"/>
    <col min="22" max="22" width="6.1796875" bestFit="1" customWidth="1"/>
    <col min="23" max="23" width="6.26953125" bestFit="1" customWidth="1"/>
  </cols>
  <sheetData>
    <row r="1" spans="1:24" s="464" customFormat="1" ht="12.5" thickBot="1" x14ac:dyDescent="0.4">
      <c r="A1" s="658" t="s">
        <v>156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8"/>
      <c r="W1" s="659"/>
      <c r="X1" s="526"/>
    </row>
    <row r="2" spans="1:24" s="464" customFormat="1" ht="12" x14ac:dyDescent="0.25">
      <c r="A2" s="651" t="s">
        <v>0</v>
      </c>
      <c r="B2" s="652" t="s">
        <v>1</v>
      </c>
      <c r="C2" s="653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78" t="s">
        <v>5</v>
      </c>
      <c r="Q2" s="679"/>
      <c r="R2" s="679"/>
      <c r="S2" s="679"/>
      <c r="T2" s="679"/>
      <c r="U2" s="680"/>
      <c r="V2" s="657" t="s">
        <v>6</v>
      </c>
      <c r="W2" s="665" t="s">
        <v>7</v>
      </c>
      <c r="X2" s="526"/>
    </row>
    <row r="3" spans="1:24" s="464" customFormat="1" ht="12" x14ac:dyDescent="0.25">
      <c r="A3" s="651"/>
      <c r="B3" s="652"/>
      <c r="C3" s="653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77" t="s">
        <v>12</v>
      </c>
      <c r="Q3" s="660"/>
      <c r="R3" s="660"/>
      <c r="S3" s="660" t="s">
        <v>13</v>
      </c>
      <c r="T3" s="660"/>
      <c r="U3" s="661"/>
      <c r="V3" s="657"/>
      <c r="W3" s="666"/>
      <c r="X3" s="526"/>
    </row>
    <row r="4" spans="1:24" s="464" customFormat="1" ht="12.5" thickBot="1" x14ac:dyDescent="0.3">
      <c r="A4" s="651"/>
      <c r="B4" s="652"/>
      <c r="C4" s="653"/>
      <c r="D4" s="470" t="s">
        <v>14</v>
      </c>
      <c r="E4" s="471" t="s">
        <v>15</v>
      </c>
      <c r="F4" s="472" t="s">
        <v>7</v>
      </c>
      <c r="G4" s="471" t="s">
        <v>14</v>
      </c>
      <c r="H4" s="471" t="s">
        <v>15</v>
      </c>
      <c r="I4" s="473" t="s">
        <v>7</v>
      </c>
      <c r="J4" s="474" t="s">
        <v>14</v>
      </c>
      <c r="K4" s="471" t="s">
        <v>15</v>
      </c>
      <c r="L4" s="475" t="s">
        <v>7</v>
      </c>
      <c r="M4" s="476" t="s">
        <v>14</v>
      </c>
      <c r="N4" s="471" t="s">
        <v>15</v>
      </c>
      <c r="O4" s="477" t="s">
        <v>7</v>
      </c>
      <c r="P4" s="478" t="s">
        <v>14</v>
      </c>
      <c r="Q4" s="471" t="s">
        <v>15</v>
      </c>
      <c r="R4" s="479" t="s">
        <v>7</v>
      </c>
      <c r="S4" s="480" t="s">
        <v>14</v>
      </c>
      <c r="T4" s="471" t="s">
        <v>15</v>
      </c>
      <c r="U4" s="481" t="s">
        <v>7</v>
      </c>
      <c r="V4" s="657"/>
      <c r="W4" s="667"/>
      <c r="X4" s="526"/>
    </row>
    <row r="5" spans="1:24" ht="15" customHeight="1" x14ac:dyDescent="0.35">
      <c r="A5" s="34" t="s">
        <v>92</v>
      </c>
      <c r="B5" s="46" t="s">
        <v>16</v>
      </c>
      <c r="C5" s="54" t="s">
        <v>112</v>
      </c>
      <c r="D5" s="94">
        <v>30</v>
      </c>
      <c r="E5" s="30" t="s">
        <v>108</v>
      </c>
      <c r="F5" s="84">
        <v>10</v>
      </c>
      <c r="G5" s="30">
        <v>30</v>
      </c>
      <c r="H5" s="30" t="s">
        <v>108</v>
      </c>
      <c r="I5" s="95">
        <v>10</v>
      </c>
      <c r="J5" s="13">
        <v>30</v>
      </c>
      <c r="K5" s="30" t="s">
        <v>108</v>
      </c>
      <c r="L5" s="86">
        <v>10</v>
      </c>
      <c r="M5" s="85">
        <v>30</v>
      </c>
      <c r="N5" s="30" t="s">
        <v>108</v>
      </c>
      <c r="O5" s="17">
        <v>10</v>
      </c>
      <c r="P5" s="29">
        <v>30</v>
      </c>
      <c r="Q5" s="30" t="s">
        <v>108</v>
      </c>
      <c r="R5" s="31">
        <v>10</v>
      </c>
      <c r="S5" s="32">
        <v>30</v>
      </c>
      <c r="T5" s="30" t="s">
        <v>109</v>
      </c>
      <c r="U5" s="33">
        <v>19</v>
      </c>
      <c r="V5" s="44">
        <f t="shared" ref="V5:V16" si="0">SUM(D5,G5,J5,M5,P5,S5)</f>
        <v>180</v>
      </c>
      <c r="W5" s="45">
        <f t="shared" ref="W5:W16" si="1">SUM(F5,I5,L5,O5,R5,U5)</f>
        <v>69</v>
      </c>
      <c r="X5" s="154"/>
    </row>
    <row r="6" spans="1:24" x14ac:dyDescent="0.35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154"/>
    </row>
    <row r="7" spans="1:24" x14ac:dyDescent="0.35">
      <c r="A7" s="34" t="s">
        <v>18</v>
      </c>
      <c r="B7" s="24" t="s">
        <v>19</v>
      </c>
      <c r="C7" s="54" t="s">
        <v>115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0" t="s">
        <v>108</v>
      </c>
      <c r="R7" s="41">
        <v>4</v>
      </c>
      <c r="S7" s="42">
        <v>30</v>
      </c>
      <c r="T7" s="40" t="s">
        <v>108</v>
      </c>
      <c r="U7" s="43">
        <v>4</v>
      </c>
      <c r="V7" s="44">
        <f t="shared" si="0"/>
        <v>120</v>
      </c>
      <c r="W7" s="45">
        <f t="shared" si="1"/>
        <v>16</v>
      </c>
      <c r="X7" s="154"/>
    </row>
    <row r="8" spans="1:24" x14ac:dyDescent="0.35">
      <c r="A8" s="34" t="s">
        <v>51</v>
      </c>
      <c r="B8" s="46" t="s">
        <v>16</v>
      </c>
      <c r="C8" s="54" t="s">
        <v>94</v>
      </c>
      <c r="D8" s="99">
        <v>15</v>
      </c>
      <c r="E8" s="45" t="s">
        <v>109</v>
      </c>
      <c r="F8" s="45">
        <v>1</v>
      </c>
      <c r="G8" s="45">
        <v>15</v>
      </c>
      <c r="H8" s="45" t="s">
        <v>109</v>
      </c>
      <c r="I8" s="100">
        <v>1</v>
      </c>
      <c r="J8" s="60">
        <v>15</v>
      </c>
      <c r="K8" s="63" t="s">
        <v>109</v>
      </c>
      <c r="L8" s="97">
        <v>1</v>
      </c>
      <c r="M8" s="63">
        <v>15</v>
      </c>
      <c r="N8" s="63" t="s">
        <v>109</v>
      </c>
      <c r="O8" s="98">
        <v>1</v>
      </c>
      <c r="P8" s="39">
        <v>15</v>
      </c>
      <c r="Q8" s="63" t="s">
        <v>109</v>
      </c>
      <c r="R8" s="41">
        <v>1</v>
      </c>
      <c r="S8" s="42">
        <v>15</v>
      </c>
      <c r="T8" s="63" t="s">
        <v>109</v>
      </c>
      <c r="U8" s="43">
        <v>1</v>
      </c>
      <c r="V8" s="44">
        <f t="shared" si="0"/>
        <v>90</v>
      </c>
      <c r="W8" s="45">
        <f t="shared" si="1"/>
        <v>6</v>
      </c>
      <c r="X8" s="154"/>
    </row>
    <row r="9" spans="1:24" x14ac:dyDescent="0.35">
      <c r="A9" s="34" t="s">
        <v>59</v>
      </c>
      <c r="B9" s="46" t="s">
        <v>16</v>
      </c>
      <c r="C9" s="54" t="s">
        <v>112</v>
      </c>
      <c r="D9" s="64"/>
      <c r="E9" s="63"/>
      <c r="F9" s="65"/>
      <c r="G9" s="40"/>
      <c r="H9" s="63"/>
      <c r="I9" s="66"/>
      <c r="J9" s="60"/>
      <c r="K9" s="63"/>
      <c r="L9" s="97"/>
      <c r="M9" s="63"/>
      <c r="N9" s="63"/>
      <c r="O9" s="98"/>
      <c r="P9" s="39">
        <v>15</v>
      </c>
      <c r="Q9" s="63" t="s">
        <v>109</v>
      </c>
      <c r="R9" s="41">
        <v>1</v>
      </c>
      <c r="S9" s="42">
        <v>15</v>
      </c>
      <c r="T9" s="63" t="s">
        <v>95</v>
      </c>
      <c r="U9" s="43">
        <v>1</v>
      </c>
      <c r="V9" s="44">
        <f t="shared" si="0"/>
        <v>30</v>
      </c>
      <c r="W9" s="45">
        <f t="shared" si="1"/>
        <v>2</v>
      </c>
      <c r="X9" s="154"/>
    </row>
    <row r="10" spans="1:24" x14ac:dyDescent="0.35">
      <c r="A10" s="34" t="s">
        <v>53</v>
      </c>
      <c r="B10" s="46" t="s">
        <v>16</v>
      </c>
      <c r="C10" s="54" t="s">
        <v>115</v>
      </c>
      <c r="D10" s="64">
        <v>75</v>
      </c>
      <c r="E10" s="63" t="s">
        <v>109</v>
      </c>
      <c r="F10" s="65">
        <v>4</v>
      </c>
      <c r="G10" s="40">
        <v>75</v>
      </c>
      <c r="H10" s="63" t="s">
        <v>109</v>
      </c>
      <c r="I10" s="66">
        <v>4</v>
      </c>
      <c r="J10" s="60">
        <v>75</v>
      </c>
      <c r="K10" s="63" t="s">
        <v>109</v>
      </c>
      <c r="L10" s="97">
        <v>4</v>
      </c>
      <c r="M10" s="63">
        <v>75</v>
      </c>
      <c r="N10" s="63" t="s">
        <v>109</v>
      </c>
      <c r="O10" s="98">
        <v>4</v>
      </c>
      <c r="P10" s="39">
        <v>75</v>
      </c>
      <c r="Q10" s="42" t="s">
        <v>109</v>
      </c>
      <c r="R10" s="41">
        <v>4</v>
      </c>
      <c r="S10" s="42"/>
      <c r="T10" s="42"/>
      <c r="U10" s="43"/>
      <c r="V10" s="44">
        <f t="shared" si="0"/>
        <v>375</v>
      </c>
      <c r="W10" s="45">
        <f t="shared" si="1"/>
        <v>20</v>
      </c>
      <c r="X10" s="154"/>
    </row>
    <row r="11" spans="1:24" x14ac:dyDescent="0.35">
      <c r="A11" s="34" t="s">
        <v>54</v>
      </c>
      <c r="B11" s="24" t="s">
        <v>16</v>
      </c>
      <c r="C11" s="58" t="s">
        <v>113</v>
      </c>
      <c r="D11" s="64"/>
      <c r="E11" s="63"/>
      <c r="F11" s="65"/>
      <c r="G11" s="40"/>
      <c r="H11" s="63"/>
      <c r="I11" s="66"/>
      <c r="J11" s="60"/>
      <c r="K11" s="63"/>
      <c r="L11" s="97"/>
      <c r="M11" s="63"/>
      <c r="N11" s="63"/>
      <c r="O11" s="98"/>
      <c r="P11" s="39">
        <v>30</v>
      </c>
      <c r="Q11" s="42" t="s">
        <v>110</v>
      </c>
      <c r="R11" s="41">
        <v>1</v>
      </c>
      <c r="S11" s="42">
        <v>30</v>
      </c>
      <c r="T11" s="42" t="s">
        <v>95</v>
      </c>
      <c r="U11" s="43">
        <v>2</v>
      </c>
      <c r="V11" s="44">
        <f t="shared" si="0"/>
        <v>60</v>
      </c>
      <c r="W11" s="45">
        <f t="shared" si="1"/>
        <v>3</v>
      </c>
      <c r="X11" s="154"/>
    </row>
    <row r="12" spans="1:24" x14ac:dyDescent="0.35">
      <c r="A12" s="34" t="s">
        <v>23</v>
      </c>
      <c r="B12" s="24" t="s">
        <v>19</v>
      </c>
      <c r="C12" s="58" t="s">
        <v>21</v>
      </c>
      <c r="D12" s="64">
        <v>15</v>
      </c>
      <c r="E12" s="63" t="s">
        <v>109</v>
      </c>
      <c r="F12" s="65">
        <v>1</v>
      </c>
      <c r="G12" s="40">
        <v>15</v>
      </c>
      <c r="H12" s="63" t="s">
        <v>109</v>
      </c>
      <c r="I12" s="66">
        <v>1</v>
      </c>
      <c r="J12" s="60">
        <v>15</v>
      </c>
      <c r="K12" s="63" t="s">
        <v>109</v>
      </c>
      <c r="L12" s="77">
        <v>1</v>
      </c>
      <c r="M12" s="76">
        <v>15</v>
      </c>
      <c r="N12" s="63" t="s">
        <v>109</v>
      </c>
      <c r="O12" s="98">
        <v>1</v>
      </c>
      <c r="P12" s="39">
        <v>15</v>
      </c>
      <c r="Q12" s="63" t="s">
        <v>109</v>
      </c>
      <c r="R12" s="41">
        <v>2</v>
      </c>
      <c r="S12" s="42">
        <v>15</v>
      </c>
      <c r="T12" s="63" t="s">
        <v>109</v>
      </c>
      <c r="U12" s="43">
        <v>2</v>
      </c>
      <c r="V12" s="44">
        <f t="shared" si="0"/>
        <v>90</v>
      </c>
      <c r="W12" s="45">
        <f t="shared" si="1"/>
        <v>8</v>
      </c>
      <c r="X12" s="154"/>
    </row>
    <row r="13" spans="1:24" x14ac:dyDescent="0.35">
      <c r="A13" s="34" t="s">
        <v>24</v>
      </c>
      <c r="B13" s="46" t="s">
        <v>16</v>
      </c>
      <c r="C13" s="54" t="s">
        <v>115</v>
      </c>
      <c r="D13" s="64"/>
      <c r="E13" s="40"/>
      <c r="F13" s="65"/>
      <c r="G13" s="40"/>
      <c r="H13" s="40"/>
      <c r="I13" s="66"/>
      <c r="J13" s="60"/>
      <c r="K13" s="56"/>
      <c r="L13" s="9"/>
      <c r="M13" s="28"/>
      <c r="N13" s="113"/>
      <c r="O13" s="98"/>
      <c r="P13" s="60">
        <v>30</v>
      </c>
      <c r="Q13" s="63" t="s">
        <v>110</v>
      </c>
      <c r="R13" s="97">
        <v>1</v>
      </c>
      <c r="S13" s="63">
        <v>30</v>
      </c>
      <c r="T13" s="63" t="s">
        <v>95</v>
      </c>
      <c r="U13" s="98">
        <v>2</v>
      </c>
      <c r="V13" s="44">
        <f t="shared" si="0"/>
        <v>60</v>
      </c>
      <c r="W13" s="45">
        <f t="shared" si="1"/>
        <v>3</v>
      </c>
      <c r="X13" s="154"/>
    </row>
    <row r="14" spans="1:24" x14ac:dyDescent="0.35">
      <c r="A14" s="34" t="s">
        <v>126</v>
      </c>
      <c r="B14" s="24" t="s">
        <v>19</v>
      </c>
      <c r="C14" s="25" t="s">
        <v>115</v>
      </c>
      <c r="D14" s="35"/>
      <c r="E14" s="26"/>
      <c r="F14" s="27"/>
      <c r="G14" s="26"/>
      <c r="H14" s="26"/>
      <c r="I14" s="36"/>
      <c r="J14" s="26">
        <v>30</v>
      </c>
      <c r="K14" s="199" t="s">
        <v>95</v>
      </c>
      <c r="L14" s="27">
        <v>2</v>
      </c>
      <c r="M14" s="28"/>
      <c r="N14" s="209"/>
      <c r="O14" s="38"/>
      <c r="P14" s="39"/>
      <c r="Q14" s="42"/>
      <c r="R14" s="41"/>
      <c r="S14" s="42"/>
      <c r="T14" s="42"/>
      <c r="U14" s="43"/>
      <c r="V14" s="44">
        <f t="shared" si="0"/>
        <v>30</v>
      </c>
      <c r="W14" s="45">
        <f t="shared" si="1"/>
        <v>2</v>
      </c>
      <c r="X14" s="154"/>
    </row>
    <row r="15" spans="1:24" x14ac:dyDescent="0.35">
      <c r="A15" s="34" t="s">
        <v>142</v>
      </c>
      <c r="B15" s="46" t="s">
        <v>16</v>
      </c>
      <c r="C15" s="54" t="s">
        <v>115</v>
      </c>
      <c r="D15" s="64"/>
      <c r="E15" s="40"/>
      <c r="F15" s="65"/>
      <c r="G15" s="40"/>
      <c r="H15" s="40"/>
      <c r="I15" s="66"/>
      <c r="J15" s="60"/>
      <c r="K15" s="56"/>
      <c r="L15" s="9"/>
      <c r="M15" s="28"/>
      <c r="N15" s="113"/>
      <c r="O15" s="98"/>
      <c r="P15" s="39">
        <v>30</v>
      </c>
      <c r="Q15" s="63" t="s">
        <v>109</v>
      </c>
      <c r="R15" s="41">
        <v>1</v>
      </c>
      <c r="S15" s="42">
        <v>30</v>
      </c>
      <c r="T15" s="63" t="s">
        <v>95</v>
      </c>
      <c r="U15" s="43">
        <v>2</v>
      </c>
      <c r="V15" s="44">
        <f t="shared" si="0"/>
        <v>60</v>
      </c>
      <c r="W15" s="45">
        <f t="shared" si="1"/>
        <v>3</v>
      </c>
      <c r="X15" s="154"/>
    </row>
    <row r="16" spans="1:24" x14ac:dyDescent="0.35">
      <c r="A16" s="34" t="s">
        <v>25</v>
      </c>
      <c r="B16" s="46" t="s">
        <v>16</v>
      </c>
      <c r="C16" s="54" t="s">
        <v>115</v>
      </c>
      <c r="D16" s="64">
        <v>30</v>
      </c>
      <c r="E16" s="63" t="s">
        <v>109</v>
      </c>
      <c r="F16" s="65">
        <v>1</v>
      </c>
      <c r="G16" s="40">
        <v>30</v>
      </c>
      <c r="H16" s="63" t="s">
        <v>95</v>
      </c>
      <c r="I16" s="66">
        <v>2</v>
      </c>
      <c r="J16" s="60"/>
      <c r="K16" s="63"/>
      <c r="L16" s="86"/>
      <c r="M16" s="85"/>
      <c r="N16" s="63"/>
      <c r="O16" s="98"/>
      <c r="P16" s="39"/>
      <c r="Q16" s="42"/>
      <c r="R16" s="41"/>
      <c r="S16" s="42"/>
      <c r="T16" s="42"/>
      <c r="U16" s="43"/>
      <c r="V16" s="44">
        <f t="shared" si="0"/>
        <v>60</v>
      </c>
      <c r="W16" s="45">
        <f t="shared" si="1"/>
        <v>3</v>
      </c>
      <c r="X16" s="154"/>
    </row>
    <row r="17" spans="1:24" x14ac:dyDescent="0.35">
      <c r="A17" s="34" t="s">
        <v>60</v>
      </c>
      <c r="B17" s="46" t="s">
        <v>16</v>
      </c>
      <c r="C17" s="58" t="s">
        <v>113</v>
      </c>
      <c r="D17" s="64"/>
      <c r="E17" s="63"/>
      <c r="F17" s="65"/>
      <c r="G17" s="40"/>
      <c r="H17" s="63"/>
      <c r="I17" s="66"/>
      <c r="J17" s="60"/>
      <c r="K17" s="63"/>
      <c r="L17" s="97"/>
      <c r="M17" s="63"/>
      <c r="N17" s="63"/>
      <c r="O17" s="98"/>
      <c r="P17" s="39">
        <v>30</v>
      </c>
      <c r="Q17" s="42" t="s">
        <v>95</v>
      </c>
      <c r="R17" s="41">
        <v>2</v>
      </c>
      <c r="S17" s="42"/>
      <c r="T17" s="42"/>
      <c r="U17" s="43"/>
      <c r="V17" s="44">
        <v>30</v>
      </c>
      <c r="W17" s="45">
        <v>2</v>
      </c>
      <c r="X17" s="154"/>
    </row>
    <row r="18" spans="1:24" x14ac:dyDescent="0.35">
      <c r="A18" s="34" t="s">
        <v>47</v>
      </c>
      <c r="B18" s="46" t="s">
        <v>16</v>
      </c>
      <c r="C18" s="54" t="s">
        <v>115</v>
      </c>
      <c r="D18" s="64"/>
      <c r="E18" s="63"/>
      <c r="F18" s="65"/>
      <c r="G18" s="40"/>
      <c r="H18" s="63"/>
      <c r="I18" s="66"/>
      <c r="J18" s="60">
        <v>30</v>
      </c>
      <c r="K18" s="63" t="s">
        <v>109</v>
      </c>
      <c r="L18" s="97">
        <v>1</v>
      </c>
      <c r="M18" s="63">
        <v>30</v>
      </c>
      <c r="N18" s="63" t="s">
        <v>95</v>
      </c>
      <c r="O18" s="98">
        <v>2</v>
      </c>
      <c r="P18" s="39"/>
      <c r="Q18" s="42"/>
      <c r="R18" s="41"/>
      <c r="S18" s="42"/>
      <c r="T18" s="42"/>
      <c r="U18" s="43"/>
      <c r="V18" s="44">
        <f t="shared" ref="V18:V27" si="2">SUM(D18,G18,J18,M18,P18,S18)</f>
        <v>60</v>
      </c>
      <c r="W18" s="45">
        <f t="shared" ref="W18:W27" si="3">SUM(F18,I18,L18,O18,R18,U18)</f>
        <v>3</v>
      </c>
      <c r="X18" s="154"/>
    </row>
    <row r="19" spans="1:24" x14ac:dyDescent="0.35">
      <c r="A19" s="34" t="s">
        <v>26</v>
      </c>
      <c r="B19" s="46" t="s">
        <v>16</v>
      </c>
      <c r="C19" s="54" t="s">
        <v>113</v>
      </c>
      <c r="D19" s="37">
        <v>30</v>
      </c>
      <c r="E19" s="28" t="s">
        <v>109</v>
      </c>
      <c r="F19" s="9">
        <v>1</v>
      </c>
      <c r="G19" s="28">
        <v>30</v>
      </c>
      <c r="H19" s="28" t="s">
        <v>95</v>
      </c>
      <c r="I19" s="38">
        <v>2</v>
      </c>
      <c r="J19" s="60"/>
      <c r="K19" s="63"/>
      <c r="L19" s="97"/>
      <c r="M19" s="63"/>
      <c r="N19" s="63"/>
      <c r="O19" s="98"/>
      <c r="P19" s="39"/>
      <c r="Q19" s="42"/>
      <c r="R19" s="41"/>
      <c r="S19" s="42"/>
      <c r="T19" s="42"/>
      <c r="U19" s="43"/>
      <c r="V19" s="44">
        <f t="shared" si="2"/>
        <v>60</v>
      </c>
      <c r="W19" s="45">
        <f t="shared" si="3"/>
        <v>3</v>
      </c>
      <c r="X19" s="154"/>
    </row>
    <row r="20" spans="1:24" ht="15" customHeight="1" x14ac:dyDescent="0.35">
      <c r="A20" s="34" t="s">
        <v>27</v>
      </c>
      <c r="B20" s="46" t="s">
        <v>16</v>
      </c>
      <c r="C20" s="54" t="s">
        <v>115</v>
      </c>
      <c r="D20" s="64">
        <v>30</v>
      </c>
      <c r="E20" s="63" t="s">
        <v>109</v>
      </c>
      <c r="F20" s="65">
        <v>1</v>
      </c>
      <c r="G20" s="40">
        <v>30</v>
      </c>
      <c r="H20" s="63" t="s">
        <v>95</v>
      </c>
      <c r="I20" s="66">
        <v>2</v>
      </c>
      <c r="J20" s="60"/>
      <c r="K20" s="63"/>
      <c r="L20" s="97"/>
      <c r="M20" s="63"/>
      <c r="N20" s="63"/>
      <c r="O20" s="98"/>
      <c r="P20" s="39"/>
      <c r="Q20" s="42"/>
      <c r="R20" s="41"/>
      <c r="S20" s="42"/>
      <c r="T20" s="42"/>
      <c r="U20" s="43"/>
      <c r="V20" s="44">
        <f t="shared" si="2"/>
        <v>60</v>
      </c>
      <c r="W20" s="45">
        <f t="shared" si="3"/>
        <v>3</v>
      </c>
      <c r="X20" s="154"/>
    </row>
    <row r="21" spans="1:24" x14ac:dyDescent="0.35">
      <c r="A21" s="34" t="s">
        <v>28</v>
      </c>
      <c r="B21" s="46" t="s">
        <v>16</v>
      </c>
      <c r="C21" s="54" t="s">
        <v>115</v>
      </c>
      <c r="D21" s="64"/>
      <c r="E21" s="49"/>
      <c r="F21" s="65"/>
      <c r="G21" s="40"/>
      <c r="H21" s="40"/>
      <c r="I21" s="66"/>
      <c r="J21" s="60"/>
      <c r="K21" s="63"/>
      <c r="L21" s="97"/>
      <c r="M21" s="63"/>
      <c r="N21" s="63"/>
      <c r="O21" s="98"/>
      <c r="P21" s="39">
        <v>15</v>
      </c>
      <c r="Q21" s="42" t="s">
        <v>109</v>
      </c>
      <c r="R21" s="41">
        <v>1</v>
      </c>
      <c r="S21" s="42"/>
      <c r="T21" s="42"/>
      <c r="U21" s="43"/>
      <c r="V21" s="44">
        <f t="shared" si="2"/>
        <v>15</v>
      </c>
      <c r="W21" s="45">
        <f t="shared" si="3"/>
        <v>1</v>
      </c>
      <c r="X21" s="154"/>
    </row>
    <row r="22" spans="1:24" x14ac:dyDescent="0.35">
      <c r="A22" s="34" t="s">
        <v>29</v>
      </c>
      <c r="B22" s="46" t="s">
        <v>16</v>
      </c>
      <c r="C22" s="54" t="s">
        <v>115</v>
      </c>
      <c r="D22" s="157"/>
      <c r="E22" s="106"/>
      <c r="F22" s="83"/>
      <c r="G22" s="108">
        <v>15</v>
      </c>
      <c r="H22" s="63" t="s">
        <v>95</v>
      </c>
      <c r="I22" s="65">
        <v>1</v>
      </c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2"/>
        <v>15</v>
      </c>
      <c r="W22" s="45">
        <f t="shared" si="3"/>
        <v>1</v>
      </c>
      <c r="X22" s="154"/>
    </row>
    <row r="23" spans="1:24" x14ac:dyDescent="0.35">
      <c r="A23" s="34" t="s">
        <v>30</v>
      </c>
      <c r="B23" s="46" t="s">
        <v>16</v>
      </c>
      <c r="C23" s="54" t="s">
        <v>115</v>
      </c>
      <c r="D23" s="64">
        <v>2</v>
      </c>
      <c r="E23" s="85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2"/>
        <v>2</v>
      </c>
      <c r="W23" s="45">
        <f t="shared" si="3"/>
        <v>0</v>
      </c>
      <c r="X23" s="154"/>
    </row>
    <row r="24" spans="1:24" x14ac:dyDescent="0.35">
      <c r="A24" s="34" t="s">
        <v>31</v>
      </c>
      <c r="B24" s="46" t="s">
        <v>16</v>
      </c>
      <c r="C24" s="54" t="s">
        <v>115</v>
      </c>
      <c r="D24" s="64">
        <v>3</v>
      </c>
      <c r="E24" s="63" t="s">
        <v>109</v>
      </c>
      <c r="F24" s="65">
        <v>0</v>
      </c>
      <c r="G24" s="40"/>
      <c r="H24" s="40"/>
      <c r="I24" s="66"/>
      <c r="J24" s="60"/>
      <c r="K24" s="63"/>
      <c r="L24" s="97"/>
      <c r="M24" s="63"/>
      <c r="N24" s="63"/>
      <c r="O24" s="98"/>
      <c r="P24" s="39"/>
      <c r="Q24" s="42"/>
      <c r="R24" s="41"/>
      <c r="S24" s="42"/>
      <c r="T24" s="42"/>
      <c r="U24" s="43"/>
      <c r="V24" s="44">
        <f t="shared" si="2"/>
        <v>3</v>
      </c>
      <c r="W24" s="45">
        <f t="shared" si="3"/>
        <v>0</v>
      </c>
      <c r="X24" s="154"/>
    </row>
    <row r="25" spans="1:24" x14ac:dyDescent="0.35">
      <c r="A25" s="67" t="s">
        <v>32</v>
      </c>
      <c r="B25" s="24" t="s">
        <v>19</v>
      </c>
      <c r="C25" s="58" t="s">
        <v>113</v>
      </c>
      <c r="D25" s="64">
        <v>30</v>
      </c>
      <c r="E25" s="76" t="s">
        <v>110</v>
      </c>
      <c r="F25" s="65">
        <v>2</v>
      </c>
      <c r="G25" s="40">
        <v>30</v>
      </c>
      <c r="H25" s="63" t="s">
        <v>110</v>
      </c>
      <c r="I25" s="66">
        <v>2</v>
      </c>
      <c r="J25" s="60">
        <v>30</v>
      </c>
      <c r="K25" s="63" t="s">
        <v>110</v>
      </c>
      <c r="L25" s="97">
        <v>2</v>
      </c>
      <c r="M25" s="63">
        <v>30</v>
      </c>
      <c r="N25" s="63" t="s">
        <v>95</v>
      </c>
      <c r="O25" s="98">
        <v>3</v>
      </c>
      <c r="P25" s="39"/>
      <c r="Q25" s="42"/>
      <c r="R25" s="41"/>
      <c r="S25" s="42"/>
      <c r="T25" s="42"/>
      <c r="U25" s="43"/>
      <c r="V25" s="44">
        <f t="shared" si="2"/>
        <v>120</v>
      </c>
      <c r="W25" s="110">
        <f t="shared" si="3"/>
        <v>9</v>
      </c>
      <c r="X25" s="154"/>
    </row>
    <row r="26" spans="1:24" x14ac:dyDescent="0.35">
      <c r="A26" s="67" t="s">
        <v>33</v>
      </c>
      <c r="B26" s="24" t="s">
        <v>19</v>
      </c>
      <c r="C26" s="58" t="s">
        <v>113</v>
      </c>
      <c r="D26" s="218">
        <v>30</v>
      </c>
      <c r="E26" s="217" t="s">
        <v>109</v>
      </c>
      <c r="F26" s="219">
        <v>0</v>
      </c>
      <c r="G26" s="113"/>
      <c r="H26" s="63"/>
      <c r="I26" s="97"/>
      <c r="J26" s="99"/>
      <c r="K26" s="45"/>
      <c r="L26" s="45"/>
      <c r="M26" s="45"/>
      <c r="N26" s="45"/>
      <c r="O26" s="100"/>
      <c r="P26" s="39"/>
      <c r="Q26" s="42"/>
      <c r="R26" s="41"/>
      <c r="S26" s="42"/>
      <c r="T26" s="42"/>
      <c r="U26" s="43"/>
      <c r="V26" s="44">
        <f t="shared" si="2"/>
        <v>30</v>
      </c>
      <c r="W26" s="110">
        <f t="shared" si="3"/>
        <v>0</v>
      </c>
      <c r="X26" s="154"/>
    </row>
    <row r="27" spans="1:24" ht="15" thickBot="1" x14ac:dyDescent="0.4">
      <c r="A27" s="70" t="s">
        <v>48</v>
      </c>
      <c r="B27" s="71" t="s">
        <v>16</v>
      </c>
      <c r="C27" s="101" t="s">
        <v>115</v>
      </c>
      <c r="D27" s="102"/>
      <c r="E27" s="14"/>
      <c r="F27" s="103"/>
      <c r="G27" s="49"/>
      <c r="H27" s="49"/>
      <c r="I27" s="74"/>
      <c r="J27" s="75"/>
      <c r="K27" s="76"/>
      <c r="L27" s="77"/>
      <c r="M27" s="76"/>
      <c r="N27" s="76"/>
      <c r="O27" s="78"/>
      <c r="P27" s="79">
        <v>15</v>
      </c>
      <c r="Q27" s="76" t="s">
        <v>95</v>
      </c>
      <c r="R27" s="47">
        <v>1</v>
      </c>
      <c r="S27" s="48"/>
      <c r="T27" s="48"/>
      <c r="U27" s="80"/>
      <c r="V27" s="81">
        <f t="shared" si="2"/>
        <v>15</v>
      </c>
      <c r="W27" s="82">
        <f t="shared" si="3"/>
        <v>1</v>
      </c>
      <c r="X27" s="154"/>
    </row>
    <row r="28" spans="1:24" ht="15" thickBot="1" x14ac:dyDescent="0.4">
      <c r="A28" s="654" t="s">
        <v>143</v>
      </c>
      <c r="B28" s="701"/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2"/>
      <c r="W28" s="112">
        <v>18</v>
      </c>
      <c r="X28" s="154"/>
    </row>
    <row r="29" spans="1:24" s="464" customFormat="1" ht="12" x14ac:dyDescent="0.25">
      <c r="A29" s="453"/>
      <c r="B29" s="454"/>
      <c r="C29" s="455" t="s">
        <v>36</v>
      </c>
      <c r="D29" s="498">
        <f>SUM(D5:D27)</f>
        <v>290</v>
      </c>
      <c r="E29" s="498"/>
      <c r="F29" s="499">
        <f>SUM(F5:F27)</f>
        <v>21</v>
      </c>
      <c r="G29" s="498">
        <f>SUM(G5:G27)</f>
        <v>270</v>
      </c>
      <c r="H29" s="498"/>
      <c r="I29" s="499">
        <f>SUM(I5:I27)</f>
        <v>25</v>
      </c>
      <c r="J29" s="500">
        <f>SUM(J5:J28)</f>
        <v>255</v>
      </c>
      <c r="K29" s="500"/>
      <c r="L29" s="501">
        <f>SUM(L5:L28)</f>
        <v>25</v>
      </c>
      <c r="M29" s="500">
        <f>SUM(M5:M28)</f>
        <v>225</v>
      </c>
      <c r="N29" s="500"/>
      <c r="O29" s="502">
        <f>SUM(O5:O28)</f>
        <v>25</v>
      </c>
      <c r="P29" s="503">
        <f>SUM(P5:P28)</f>
        <v>360</v>
      </c>
      <c r="Q29" s="503"/>
      <c r="R29" s="504">
        <f>SUM(R5:R28)</f>
        <v>31</v>
      </c>
      <c r="S29" s="503">
        <f>SUM(S5:S28)</f>
        <v>225</v>
      </c>
      <c r="T29" s="503"/>
      <c r="U29" s="504">
        <f>SUM(U5:U28)</f>
        <v>35</v>
      </c>
      <c r="V29" s="455">
        <f>SUM(V5:V27)</f>
        <v>1625</v>
      </c>
      <c r="W29" s="525">
        <f>SUM(W4:W27)</f>
        <v>162</v>
      </c>
      <c r="X29" s="526"/>
    </row>
    <row r="30" spans="1:24" s="464" customFormat="1" ht="12" x14ac:dyDescent="0.25">
      <c r="A30" s="454"/>
      <c r="B30" s="454"/>
      <c r="C30" s="465" t="s">
        <v>37</v>
      </c>
      <c r="D30" s="698">
        <f>SUM(D29,G29)-(D12+G12)</f>
        <v>530</v>
      </c>
      <c r="E30" s="698"/>
      <c r="F30" s="698"/>
      <c r="G30" s="698">
        <f>SUM(F29,I29)</f>
        <v>46</v>
      </c>
      <c r="H30" s="698"/>
      <c r="I30" s="698"/>
      <c r="J30" s="698">
        <f>SUM(J29,M29)-(J12+M12)</f>
        <v>450</v>
      </c>
      <c r="K30" s="698"/>
      <c r="L30" s="698"/>
      <c r="M30" s="703">
        <f>SUM(L29,O29)</f>
        <v>50</v>
      </c>
      <c r="N30" s="698"/>
      <c r="O30" s="698"/>
      <c r="P30" s="698">
        <f>SUM(P29,S29)-(P12+S12)</f>
        <v>555</v>
      </c>
      <c r="Q30" s="698"/>
      <c r="R30" s="698"/>
      <c r="S30" s="698">
        <f>SUM(R29,U29)</f>
        <v>66</v>
      </c>
      <c r="T30" s="698"/>
      <c r="U30" s="698"/>
      <c r="V30" s="507"/>
      <c r="W30" s="527">
        <f>W29+W28</f>
        <v>180</v>
      </c>
      <c r="X30" s="526"/>
    </row>
    <row r="31" spans="1:24" s="464" customFormat="1" ht="12" x14ac:dyDescent="0.35">
      <c r="A31" s="454"/>
      <c r="B31" s="454"/>
      <c r="C31" s="454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510">
        <f>SUM(W25,W26,A28,W12,W7,W28,W6,W14)</f>
        <v>57</v>
      </c>
      <c r="W31" s="533" t="s">
        <v>7</v>
      </c>
      <c r="X31" s="526"/>
    </row>
    <row r="32" spans="1:24" hidden="1" x14ac:dyDescent="0.3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153">
        <f>(100*V31)/W30</f>
        <v>31.666666666666668</v>
      </c>
      <c r="W32" s="61"/>
      <c r="X32" s="154"/>
    </row>
    <row r="33" spans="1:24" x14ac:dyDescent="0.35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</row>
  </sheetData>
  <sheetProtection selectLockedCells="1" selectUnlockedCells="1"/>
  <mergeCells count="22">
    <mergeCell ref="S30:U30"/>
    <mergeCell ref="A28:V28"/>
    <mergeCell ref="M30:O30"/>
    <mergeCell ref="P30:R30"/>
    <mergeCell ref="D30:F30"/>
    <mergeCell ref="G30:I30"/>
    <mergeCell ref="J30:L30"/>
    <mergeCell ref="A1:W1"/>
    <mergeCell ref="S3:U3"/>
    <mergeCell ref="D2:I2"/>
    <mergeCell ref="W2:W4"/>
    <mergeCell ref="D3:F3"/>
    <mergeCell ref="G3:I3"/>
    <mergeCell ref="J3:L3"/>
    <mergeCell ref="M3:O3"/>
    <mergeCell ref="P3:R3"/>
    <mergeCell ref="V2:V4"/>
    <mergeCell ref="A2:A4"/>
    <mergeCell ref="B2:B4"/>
    <mergeCell ref="C2:C4"/>
    <mergeCell ref="J2:O2"/>
    <mergeCell ref="P2:U2"/>
  </mergeCells>
  <pageMargins left="0.23622047244094491" right="0.23622047244094491" top="0.39370078740157483" bottom="0.39370078740157483" header="0" footer="0"/>
  <pageSetup paperSize="9" scale="91" firstPageNumber="0" fitToHeight="0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499984740745262"/>
    <pageSetUpPr fitToPage="1"/>
  </sheetPr>
  <dimension ref="A1:W28"/>
  <sheetViews>
    <sheetView topLeftCell="T1" zoomScaleNormal="100" workbookViewId="0">
      <selection activeCell="AA11" sqref="A1:XFD1048576"/>
    </sheetView>
  </sheetViews>
  <sheetFormatPr defaultColWidth="11.453125" defaultRowHeight="14.5" x14ac:dyDescent="0.35"/>
  <cols>
    <col min="1" max="1" width="37.1796875" style="3" bestFit="1" customWidth="1"/>
    <col min="2" max="2" width="14.1796875" style="3" bestFit="1" customWidth="1"/>
    <col min="3" max="3" width="8.54296875" style="3" bestFit="1" customWidth="1"/>
    <col min="4" max="4" width="5.7265625" style="3" bestFit="1" customWidth="1"/>
    <col min="5" max="5" width="4" style="3" bestFit="1" customWidth="1"/>
    <col min="6" max="6" width="5.26953125" style="3" bestFit="1" customWidth="1"/>
    <col min="7" max="7" width="5.7265625" style="3" bestFit="1" customWidth="1"/>
    <col min="8" max="8" width="4" style="3" bestFit="1" customWidth="1"/>
    <col min="9" max="9" width="5.26953125" style="3" bestFit="1" customWidth="1"/>
    <col min="10" max="10" width="5.7265625" style="3" bestFit="1" customWidth="1"/>
    <col min="11" max="11" width="4" style="3" bestFit="1" customWidth="1"/>
    <col min="12" max="12" width="5.26953125" style="3" bestFit="1" customWidth="1"/>
    <col min="13" max="13" width="5.7265625" style="3" bestFit="1" customWidth="1"/>
    <col min="14" max="14" width="4" style="3" bestFit="1" customWidth="1"/>
    <col min="15" max="15" width="5.26953125" style="3" bestFit="1" customWidth="1"/>
    <col min="16" max="16" width="6.1796875" style="3" bestFit="1" customWidth="1"/>
    <col min="17" max="17" width="6.26953125" style="739" bestFit="1" customWidth="1"/>
    <col min="18" max="16384" width="11.453125" style="3"/>
  </cols>
  <sheetData>
    <row r="1" spans="1:23" s="718" customFormat="1" ht="12.5" thickBot="1" x14ac:dyDescent="0.4">
      <c r="A1" s="616" t="s">
        <v>157</v>
      </c>
      <c r="B1" s="616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6"/>
      <c r="Q1" s="616"/>
    </row>
    <row r="2" spans="1:23" s="718" customFormat="1" ht="12" x14ac:dyDescent="0.2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21" t="s">
        <v>6</v>
      </c>
      <c r="Q2" s="609" t="s">
        <v>7</v>
      </c>
      <c r="W2" s="728"/>
    </row>
    <row r="3" spans="1:23" s="718" customFormat="1" ht="12" x14ac:dyDescent="0.2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21"/>
      <c r="Q3" s="609"/>
      <c r="W3" s="729"/>
    </row>
    <row r="4" spans="1:23" s="718" customFormat="1" ht="12.5" thickBot="1" x14ac:dyDescent="0.3">
      <c r="A4" s="608"/>
      <c r="B4" s="609"/>
      <c r="C4" s="610"/>
      <c r="D4" s="428" t="s">
        <v>14</v>
      </c>
      <c r="E4" s="429" t="s">
        <v>15</v>
      </c>
      <c r="F4" s="430" t="s">
        <v>7</v>
      </c>
      <c r="G4" s="429" t="s">
        <v>14</v>
      </c>
      <c r="H4" s="429" t="s">
        <v>15</v>
      </c>
      <c r="I4" s="431" t="s">
        <v>7</v>
      </c>
      <c r="J4" s="730" t="s">
        <v>14</v>
      </c>
      <c r="K4" s="429" t="s">
        <v>15</v>
      </c>
      <c r="L4" s="433" t="s">
        <v>7</v>
      </c>
      <c r="M4" s="434" t="s">
        <v>14</v>
      </c>
      <c r="N4" s="429" t="s">
        <v>15</v>
      </c>
      <c r="O4" s="435" t="s">
        <v>7</v>
      </c>
      <c r="P4" s="621"/>
      <c r="Q4" s="609"/>
      <c r="W4" s="731"/>
    </row>
    <row r="5" spans="1:23" ht="15" customHeight="1" x14ac:dyDescent="0.35">
      <c r="A5" s="256" t="s">
        <v>92</v>
      </c>
      <c r="B5" s="266" t="s">
        <v>16</v>
      </c>
      <c r="C5" s="275" t="s">
        <v>112</v>
      </c>
      <c r="D5" s="233">
        <v>30</v>
      </c>
      <c r="E5" s="239" t="s">
        <v>108</v>
      </c>
      <c r="F5" s="317">
        <v>9</v>
      </c>
      <c r="G5" s="239">
        <v>30</v>
      </c>
      <c r="H5" s="239" t="s">
        <v>108</v>
      </c>
      <c r="I5" s="236">
        <v>9</v>
      </c>
      <c r="J5" s="318">
        <v>30</v>
      </c>
      <c r="K5" s="239" t="s">
        <v>108</v>
      </c>
      <c r="L5" s="319">
        <v>11</v>
      </c>
      <c r="M5" s="320">
        <v>30</v>
      </c>
      <c r="N5" s="239" t="s">
        <v>123</v>
      </c>
      <c r="O5" s="321">
        <v>18</v>
      </c>
      <c r="P5" s="265">
        <f t="shared" ref="P5:P23" si="0">SUM(D5,G5,J5,M5)</f>
        <v>120</v>
      </c>
      <c r="Q5" s="732">
        <f t="shared" ref="Q5:Q23" si="1">SUM(F5,I5,L5,O5)</f>
        <v>47</v>
      </c>
    </row>
    <row r="6" spans="1:23" x14ac:dyDescent="0.35">
      <c r="A6" s="256" t="s">
        <v>38</v>
      </c>
      <c r="B6" s="245" t="s">
        <v>19</v>
      </c>
      <c r="C6" s="281" t="s">
        <v>113</v>
      </c>
      <c r="D6" s="288"/>
      <c r="E6" s="261"/>
      <c r="F6" s="289"/>
      <c r="G6" s="261"/>
      <c r="H6" s="261"/>
      <c r="I6" s="290"/>
      <c r="J6" s="283">
        <v>15</v>
      </c>
      <c r="K6" s="261" t="s">
        <v>109</v>
      </c>
      <c r="L6" s="322">
        <v>3</v>
      </c>
      <c r="M6" s="285"/>
      <c r="N6" s="261"/>
      <c r="O6" s="323"/>
      <c r="P6" s="265">
        <f t="shared" si="0"/>
        <v>15</v>
      </c>
      <c r="Q6" s="732">
        <f t="shared" si="1"/>
        <v>3</v>
      </c>
    </row>
    <row r="7" spans="1:23" x14ac:dyDescent="0.35">
      <c r="A7" s="256" t="s">
        <v>39</v>
      </c>
      <c r="B7" s="245" t="s">
        <v>19</v>
      </c>
      <c r="C7" s="281" t="s">
        <v>113</v>
      </c>
      <c r="D7" s="288"/>
      <c r="E7" s="261"/>
      <c r="F7" s="289"/>
      <c r="G7" s="261"/>
      <c r="H7" s="261"/>
      <c r="I7" s="290"/>
      <c r="J7" s="283"/>
      <c r="K7" s="261"/>
      <c r="L7" s="322"/>
      <c r="M7" s="285">
        <v>4</v>
      </c>
      <c r="N7" s="261" t="s">
        <v>109</v>
      </c>
      <c r="O7" s="323">
        <v>4</v>
      </c>
      <c r="P7" s="265">
        <f t="shared" si="0"/>
        <v>4</v>
      </c>
      <c r="Q7" s="732">
        <f t="shared" si="1"/>
        <v>4</v>
      </c>
    </row>
    <row r="8" spans="1:23" x14ac:dyDescent="0.35">
      <c r="A8" s="256" t="s">
        <v>18</v>
      </c>
      <c r="B8" s="245" t="s">
        <v>19</v>
      </c>
      <c r="C8" s="275" t="s">
        <v>115</v>
      </c>
      <c r="D8" s="283">
        <v>30</v>
      </c>
      <c r="E8" s="261" t="s">
        <v>108</v>
      </c>
      <c r="F8" s="322">
        <v>5</v>
      </c>
      <c r="G8" s="285">
        <v>30</v>
      </c>
      <c r="H8" s="261" t="s">
        <v>108</v>
      </c>
      <c r="I8" s="323">
        <v>5</v>
      </c>
      <c r="J8" s="348"/>
      <c r="K8" s="5"/>
      <c r="L8" s="5"/>
      <c r="M8" s="5"/>
      <c r="N8" s="5"/>
      <c r="O8" s="349"/>
      <c r="P8" s="265">
        <f t="shared" si="0"/>
        <v>60</v>
      </c>
      <c r="Q8" s="732">
        <f t="shared" si="1"/>
        <v>10</v>
      </c>
    </row>
    <row r="9" spans="1:23" x14ac:dyDescent="0.35">
      <c r="A9" s="256" t="s">
        <v>51</v>
      </c>
      <c r="B9" s="245" t="s">
        <v>16</v>
      </c>
      <c r="C9" s="281" t="s">
        <v>94</v>
      </c>
      <c r="D9" s="288">
        <v>15</v>
      </c>
      <c r="E9" s="261" t="s">
        <v>109</v>
      </c>
      <c r="F9" s="289">
        <v>1</v>
      </c>
      <c r="G9" s="261">
        <v>15</v>
      </c>
      <c r="H9" s="261" t="s">
        <v>109</v>
      </c>
      <c r="I9" s="290">
        <v>1</v>
      </c>
      <c r="J9" s="283">
        <v>15</v>
      </c>
      <c r="K9" s="261" t="s">
        <v>109</v>
      </c>
      <c r="L9" s="322">
        <v>1</v>
      </c>
      <c r="M9" s="285">
        <v>15</v>
      </c>
      <c r="N9" s="261" t="s">
        <v>109</v>
      </c>
      <c r="O9" s="323">
        <v>1</v>
      </c>
      <c r="P9" s="265">
        <f t="shared" si="0"/>
        <v>60</v>
      </c>
      <c r="Q9" s="732">
        <f t="shared" si="1"/>
        <v>4</v>
      </c>
    </row>
    <row r="10" spans="1:23" x14ac:dyDescent="0.35">
      <c r="A10" s="256" t="s">
        <v>53</v>
      </c>
      <c r="B10" s="245" t="s">
        <v>16</v>
      </c>
      <c r="C10" s="275" t="s">
        <v>115</v>
      </c>
      <c r="D10" s="283">
        <v>75</v>
      </c>
      <c r="E10" s="285" t="s">
        <v>109</v>
      </c>
      <c r="F10" s="322">
        <v>3</v>
      </c>
      <c r="G10" s="285">
        <v>75</v>
      </c>
      <c r="H10" s="285" t="s">
        <v>109</v>
      </c>
      <c r="I10" s="323">
        <v>3</v>
      </c>
      <c r="J10" s="348"/>
      <c r="K10" s="5"/>
      <c r="L10" s="5"/>
      <c r="M10" s="5"/>
      <c r="N10" s="5"/>
      <c r="O10" s="349"/>
      <c r="P10" s="265">
        <f t="shared" si="0"/>
        <v>150</v>
      </c>
      <c r="Q10" s="732">
        <f t="shared" si="1"/>
        <v>6</v>
      </c>
    </row>
    <row r="11" spans="1:23" x14ac:dyDescent="0.35">
      <c r="A11" s="256" t="s">
        <v>61</v>
      </c>
      <c r="B11" s="266" t="s">
        <v>16</v>
      </c>
      <c r="C11" s="281" t="s">
        <v>113</v>
      </c>
      <c r="D11" s="283">
        <v>30</v>
      </c>
      <c r="E11" s="285" t="s">
        <v>110</v>
      </c>
      <c r="F11" s="322">
        <v>1</v>
      </c>
      <c r="G11" s="285">
        <v>30</v>
      </c>
      <c r="H11" s="285" t="s">
        <v>95</v>
      </c>
      <c r="I11" s="323">
        <v>2</v>
      </c>
      <c r="J11" s="348"/>
      <c r="K11" s="5"/>
      <c r="L11" s="5"/>
      <c r="M11" s="5"/>
      <c r="N11" s="5"/>
      <c r="O11" s="349"/>
      <c r="P11" s="265">
        <f t="shared" si="0"/>
        <v>60</v>
      </c>
      <c r="Q11" s="732">
        <f t="shared" si="1"/>
        <v>3</v>
      </c>
    </row>
    <row r="12" spans="1:23" x14ac:dyDescent="0.35">
      <c r="A12" s="256" t="s">
        <v>120</v>
      </c>
      <c r="B12" s="266" t="s">
        <v>16</v>
      </c>
      <c r="C12" s="281" t="s">
        <v>113</v>
      </c>
      <c r="D12" s="283"/>
      <c r="E12" s="285"/>
      <c r="F12" s="322"/>
      <c r="G12" s="285"/>
      <c r="H12" s="285"/>
      <c r="I12" s="323"/>
      <c r="J12" s="348">
        <v>15</v>
      </c>
      <c r="K12" s="5" t="s">
        <v>110</v>
      </c>
      <c r="L12" s="5">
        <v>1</v>
      </c>
      <c r="M12" s="5">
        <v>15</v>
      </c>
      <c r="N12" s="5" t="s">
        <v>121</v>
      </c>
      <c r="O12" s="349">
        <v>1</v>
      </c>
      <c r="P12" s="265">
        <v>60</v>
      </c>
      <c r="Q12" s="732">
        <f t="shared" si="1"/>
        <v>2</v>
      </c>
    </row>
    <row r="13" spans="1:23" x14ac:dyDescent="0.35">
      <c r="A13" s="256" t="s">
        <v>23</v>
      </c>
      <c r="B13" s="245" t="s">
        <v>19</v>
      </c>
      <c r="C13" s="281" t="s">
        <v>113</v>
      </c>
      <c r="D13" s="288">
        <v>45</v>
      </c>
      <c r="E13" s="285" t="s">
        <v>109</v>
      </c>
      <c r="F13" s="289">
        <v>3</v>
      </c>
      <c r="G13" s="261">
        <v>45</v>
      </c>
      <c r="H13" s="285" t="s">
        <v>109</v>
      </c>
      <c r="I13" s="290">
        <v>3</v>
      </c>
      <c r="J13" s="283">
        <v>45</v>
      </c>
      <c r="K13" s="285" t="s">
        <v>109</v>
      </c>
      <c r="L13" s="322">
        <v>3</v>
      </c>
      <c r="M13" s="285">
        <v>45</v>
      </c>
      <c r="N13" s="285" t="s">
        <v>109</v>
      </c>
      <c r="O13" s="323">
        <v>3</v>
      </c>
      <c r="P13" s="265">
        <f t="shared" si="0"/>
        <v>180</v>
      </c>
      <c r="Q13" s="732">
        <f t="shared" si="1"/>
        <v>12</v>
      </c>
    </row>
    <row r="14" spans="1:23" x14ac:dyDescent="0.35">
      <c r="A14" s="256" t="s">
        <v>60</v>
      </c>
      <c r="B14" s="266" t="s">
        <v>16</v>
      </c>
      <c r="C14" s="281" t="s">
        <v>113</v>
      </c>
      <c r="D14" s="283">
        <v>30</v>
      </c>
      <c r="E14" s="285" t="s">
        <v>109</v>
      </c>
      <c r="F14" s="322">
        <v>1</v>
      </c>
      <c r="G14" s="285">
        <v>30</v>
      </c>
      <c r="H14" s="285" t="s">
        <v>95</v>
      </c>
      <c r="I14" s="323">
        <v>2</v>
      </c>
      <c r="J14" s="348"/>
      <c r="K14" s="5"/>
      <c r="L14" s="5"/>
      <c r="M14" s="5"/>
      <c r="N14" s="5"/>
      <c r="O14" s="349"/>
      <c r="P14" s="265">
        <f t="shared" si="0"/>
        <v>60</v>
      </c>
      <c r="Q14" s="732">
        <f t="shared" si="1"/>
        <v>3</v>
      </c>
    </row>
    <row r="15" spans="1:23" x14ac:dyDescent="0.35">
      <c r="A15" s="256" t="s">
        <v>24</v>
      </c>
      <c r="B15" s="266" t="s">
        <v>16</v>
      </c>
      <c r="C15" s="275" t="s">
        <v>115</v>
      </c>
      <c r="D15" s="283">
        <v>30</v>
      </c>
      <c r="E15" s="285" t="s">
        <v>95</v>
      </c>
      <c r="F15" s="307">
        <v>2</v>
      </c>
      <c r="G15" s="306"/>
      <c r="H15" s="306"/>
      <c r="I15" s="323"/>
      <c r="J15" s="283"/>
      <c r="K15" s="285"/>
      <c r="L15" s="322"/>
      <c r="M15" s="285"/>
      <c r="N15" s="285"/>
      <c r="O15" s="323"/>
      <c r="P15" s="265">
        <f t="shared" si="0"/>
        <v>30</v>
      </c>
      <c r="Q15" s="732">
        <f t="shared" si="1"/>
        <v>2</v>
      </c>
    </row>
    <row r="16" spans="1:23" ht="15" customHeight="1" x14ac:dyDescent="0.35">
      <c r="A16" s="256" t="s">
        <v>129</v>
      </c>
      <c r="B16" s="266" t="s">
        <v>16</v>
      </c>
      <c r="C16" s="246" t="s">
        <v>115</v>
      </c>
      <c r="D16" s="283"/>
      <c r="E16" s="279"/>
      <c r="F16" s="226"/>
      <c r="G16" s="227">
        <v>30</v>
      </c>
      <c r="H16" s="227" t="s">
        <v>110</v>
      </c>
      <c r="I16" s="259">
        <v>2</v>
      </c>
      <c r="J16" s="283"/>
      <c r="K16" s="285"/>
      <c r="L16" s="322"/>
      <c r="M16" s="285"/>
      <c r="N16" s="285"/>
      <c r="O16" s="323"/>
      <c r="P16" s="265">
        <f t="shared" si="0"/>
        <v>30</v>
      </c>
      <c r="Q16" s="732">
        <f t="shared" si="1"/>
        <v>2</v>
      </c>
    </row>
    <row r="17" spans="1:17" x14ac:dyDescent="0.35">
      <c r="A17" s="256" t="s">
        <v>130</v>
      </c>
      <c r="B17" s="266" t="s">
        <v>16</v>
      </c>
      <c r="C17" s="246" t="s">
        <v>115</v>
      </c>
      <c r="D17" s="288">
        <v>30</v>
      </c>
      <c r="E17" s="733" t="s">
        <v>110</v>
      </c>
      <c r="F17" s="377">
        <v>2</v>
      </c>
      <c r="G17" s="225"/>
      <c r="H17" s="227"/>
      <c r="I17" s="258"/>
      <c r="J17" s="283"/>
      <c r="K17" s="285"/>
      <c r="L17" s="322"/>
      <c r="M17" s="285"/>
      <c r="N17" s="285"/>
      <c r="O17" s="323"/>
      <c r="P17" s="265">
        <f t="shared" si="0"/>
        <v>30</v>
      </c>
      <c r="Q17" s="732">
        <f t="shared" si="1"/>
        <v>2</v>
      </c>
    </row>
    <row r="18" spans="1:17" x14ac:dyDescent="0.35">
      <c r="A18" s="293" t="s">
        <v>89</v>
      </c>
      <c r="B18" s="245" t="s">
        <v>16</v>
      </c>
      <c r="C18" s="275" t="s">
        <v>115</v>
      </c>
      <c r="D18" s="257">
        <v>30</v>
      </c>
      <c r="E18" s="225" t="s">
        <v>95</v>
      </c>
      <c r="F18" s="248">
        <v>2</v>
      </c>
      <c r="G18" s="329"/>
      <c r="H18" s="329"/>
      <c r="I18" s="330"/>
      <c r="J18" s="283"/>
      <c r="K18" s="285"/>
      <c r="L18" s="322"/>
      <c r="M18" s="285"/>
      <c r="N18" s="285"/>
      <c r="O18" s="323"/>
      <c r="P18" s="265">
        <f t="shared" si="0"/>
        <v>30</v>
      </c>
      <c r="Q18" s="732">
        <f t="shared" si="1"/>
        <v>2</v>
      </c>
    </row>
    <row r="19" spans="1:17" x14ac:dyDescent="0.35">
      <c r="A19" s="293" t="s">
        <v>141</v>
      </c>
      <c r="B19" s="245" t="s">
        <v>16</v>
      </c>
      <c r="C19" s="246" t="s">
        <v>115</v>
      </c>
      <c r="D19" s="734"/>
      <c r="E19" s="329"/>
      <c r="F19" s="329"/>
      <c r="G19" s="225">
        <v>30</v>
      </c>
      <c r="H19" s="225" t="s">
        <v>95</v>
      </c>
      <c r="I19" s="258">
        <v>2</v>
      </c>
      <c r="J19" s="283"/>
      <c r="K19" s="285"/>
      <c r="L19" s="322"/>
      <c r="M19" s="285"/>
      <c r="N19" s="285"/>
      <c r="O19" s="323"/>
      <c r="P19" s="265">
        <f t="shared" si="0"/>
        <v>30</v>
      </c>
      <c r="Q19" s="732">
        <f t="shared" si="1"/>
        <v>2</v>
      </c>
    </row>
    <row r="20" spans="1:17" x14ac:dyDescent="0.35">
      <c r="A20" s="256" t="s">
        <v>99</v>
      </c>
      <c r="B20" s="266" t="s">
        <v>16</v>
      </c>
      <c r="C20" s="275" t="s">
        <v>115</v>
      </c>
      <c r="D20" s="257"/>
      <c r="E20" s="227"/>
      <c r="F20" s="248"/>
      <c r="G20" s="332"/>
      <c r="H20" s="333"/>
      <c r="I20" s="290"/>
      <c r="J20" s="257">
        <v>30</v>
      </c>
      <c r="K20" s="227" t="s">
        <v>95</v>
      </c>
      <c r="L20" s="248">
        <v>2</v>
      </c>
      <c r="M20" s="285"/>
      <c r="N20" s="285"/>
      <c r="O20" s="323"/>
      <c r="P20" s="311">
        <f t="shared" si="0"/>
        <v>30</v>
      </c>
      <c r="Q20" s="735">
        <f t="shared" si="1"/>
        <v>2</v>
      </c>
    </row>
    <row r="21" spans="1:17" x14ac:dyDescent="0.35">
      <c r="A21" s="256" t="s">
        <v>40</v>
      </c>
      <c r="B21" s="266" t="s">
        <v>16</v>
      </c>
      <c r="C21" s="275" t="s">
        <v>115</v>
      </c>
      <c r="D21" s="288">
        <v>30</v>
      </c>
      <c r="E21" s="252" t="s">
        <v>109</v>
      </c>
      <c r="F21" s="314">
        <v>1</v>
      </c>
      <c r="G21" s="252">
        <v>30</v>
      </c>
      <c r="H21" s="261" t="s">
        <v>95</v>
      </c>
      <c r="I21" s="290">
        <v>2</v>
      </c>
      <c r="J21" s="283"/>
      <c r="K21" s="285"/>
      <c r="L21" s="322"/>
      <c r="M21" s="285"/>
      <c r="N21" s="285"/>
      <c r="O21" s="323"/>
      <c r="P21" s="373">
        <f t="shared" si="0"/>
        <v>60</v>
      </c>
      <c r="Q21" s="736">
        <f t="shared" si="1"/>
        <v>3</v>
      </c>
    </row>
    <row r="22" spans="1:17" x14ac:dyDescent="0.35">
      <c r="A22" s="256" t="s">
        <v>41</v>
      </c>
      <c r="B22" s="266" t="s">
        <v>16</v>
      </c>
      <c r="C22" s="275" t="s">
        <v>115</v>
      </c>
      <c r="D22" s="288">
        <v>30</v>
      </c>
      <c r="E22" s="285" t="s">
        <v>109</v>
      </c>
      <c r="F22" s="289">
        <v>1</v>
      </c>
      <c r="G22" s="261">
        <v>30</v>
      </c>
      <c r="H22" s="261" t="s">
        <v>95</v>
      </c>
      <c r="I22" s="290">
        <v>2</v>
      </c>
      <c r="J22" s="283"/>
      <c r="K22" s="285"/>
      <c r="L22" s="322"/>
      <c r="M22" s="285"/>
      <c r="N22" s="285"/>
      <c r="O22" s="323"/>
      <c r="P22" s="373">
        <f t="shared" si="0"/>
        <v>60</v>
      </c>
      <c r="Q22" s="736">
        <f t="shared" si="1"/>
        <v>3</v>
      </c>
    </row>
    <row r="23" spans="1:17" ht="15" thickBot="1" x14ac:dyDescent="0.4">
      <c r="A23" s="335" t="s">
        <v>43</v>
      </c>
      <c r="B23" s="336" t="s">
        <v>19</v>
      </c>
      <c r="C23" s="337" t="s">
        <v>113</v>
      </c>
      <c r="D23" s="326">
        <v>30</v>
      </c>
      <c r="E23" s="306" t="s">
        <v>110</v>
      </c>
      <c r="F23" s="338">
        <v>2</v>
      </c>
      <c r="G23" s="269">
        <v>30</v>
      </c>
      <c r="H23" s="306" t="s">
        <v>95</v>
      </c>
      <c r="I23" s="304">
        <v>3</v>
      </c>
      <c r="J23" s="305"/>
      <c r="K23" s="306"/>
      <c r="L23" s="307"/>
      <c r="M23" s="306"/>
      <c r="N23" s="306"/>
      <c r="O23" s="308"/>
      <c r="P23" s="339">
        <f t="shared" si="0"/>
        <v>60</v>
      </c>
      <c r="Q23" s="737">
        <f t="shared" si="1"/>
        <v>5</v>
      </c>
    </row>
    <row r="24" spans="1:17" ht="15" thickBot="1" x14ac:dyDescent="0.4">
      <c r="A24" s="627" t="s">
        <v>143</v>
      </c>
      <c r="B24" s="643"/>
      <c r="C24" s="643"/>
      <c r="D24" s="643"/>
      <c r="E24" s="643"/>
      <c r="F24" s="643"/>
      <c r="G24" s="643"/>
      <c r="H24" s="643"/>
      <c r="I24" s="643"/>
      <c r="J24" s="643"/>
      <c r="K24" s="643"/>
      <c r="L24" s="643"/>
      <c r="M24" s="643"/>
      <c r="N24" s="643"/>
      <c r="O24" s="643"/>
      <c r="P24" s="644"/>
      <c r="Q24" s="340">
        <v>3</v>
      </c>
    </row>
    <row r="25" spans="1:17" s="718" customFormat="1" ht="12" x14ac:dyDescent="0.35">
      <c r="A25" s="413"/>
      <c r="B25" s="414"/>
      <c r="C25" s="445" t="s">
        <v>36</v>
      </c>
      <c r="D25" s="385">
        <f>SUM(D3:D23)</f>
        <v>435</v>
      </c>
      <c r="E25" s="385"/>
      <c r="F25" s="386">
        <f>SUM(F3:F23)</f>
        <v>33</v>
      </c>
      <c r="G25" s="385">
        <f>SUM(G3:G23)</f>
        <v>405</v>
      </c>
      <c r="H25" s="385"/>
      <c r="I25" s="386">
        <f>SUM(I3:I23)</f>
        <v>36</v>
      </c>
      <c r="J25" s="387">
        <f>SUM(J3:J24)</f>
        <v>150</v>
      </c>
      <c r="K25" s="387"/>
      <c r="L25" s="388">
        <f>SUM(L3:L24)</f>
        <v>21</v>
      </c>
      <c r="M25" s="387">
        <f>SUM(M3:M24)</f>
        <v>109</v>
      </c>
      <c r="N25" s="387"/>
      <c r="O25" s="388">
        <f>SUM(O3:O24)</f>
        <v>27</v>
      </c>
      <c r="P25" s="450">
        <f>SUM(P3:P23)</f>
        <v>1129</v>
      </c>
      <c r="Q25" s="423">
        <f>SUM(Q3:Q23)</f>
        <v>117</v>
      </c>
    </row>
    <row r="26" spans="1:17" s="718" customFormat="1" ht="12" x14ac:dyDescent="0.25">
      <c r="A26" s="383"/>
      <c r="B26" s="383"/>
      <c r="C26" s="451" t="s">
        <v>37</v>
      </c>
      <c r="D26" s="607">
        <f>SUM(D25,G25)-(D13+G13)</f>
        <v>750</v>
      </c>
      <c r="E26" s="608"/>
      <c r="F26" s="608"/>
      <c r="G26" s="608">
        <f>SUM(F25,I25)</f>
        <v>69</v>
      </c>
      <c r="H26" s="608"/>
      <c r="I26" s="608"/>
      <c r="J26" s="608">
        <f>SUM(J25,M25)-(J13+M13)</f>
        <v>169</v>
      </c>
      <c r="K26" s="608"/>
      <c r="L26" s="608"/>
      <c r="M26" s="608">
        <f>SUM(L25,O25)</f>
        <v>48</v>
      </c>
      <c r="N26" s="608"/>
      <c r="O26" s="608"/>
      <c r="P26" s="560"/>
      <c r="Q26" s="452">
        <f>Q25+Q24</f>
        <v>120</v>
      </c>
    </row>
    <row r="27" spans="1:17" s="718" customFormat="1" ht="12" x14ac:dyDescent="0.35">
      <c r="A27" s="383"/>
      <c r="B27" s="383"/>
      <c r="C27" s="383"/>
      <c r="D27" s="424"/>
      <c r="E27" s="424"/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P27" s="425">
        <f>SUM(Q24,Q23,Q13,Q8,Q7,Q6,)</f>
        <v>37</v>
      </c>
      <c r="Q27" s="426" t="s">
        <v>7</v>
      </c>
    </row>
    <row r="28" spans="1:17" hidden="1" x14ac:dyDescent="0.35">
      <c r="A28" s="313"/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42">
        <f>(P27*100)/Q26</f>
        <v>30.833333333333332</v>
      </c>
      <c r="Q28" s="738"/>
    </row>
  </sheetData>
  <sheetProtection selectLockedCells="1" selectUnlockedCells="1"/>
  <mergeCells count="17">
    <mergeCell ref="D26:F26"/>
    <mergeCell ref="G26:I26"/>
    <mergeCell ref="J26:L26"/>
    <mergeCell ref="M26:O26"/>
    <mergeCell ref="B2:B4"/>
    <mergeCell ref="C2:C4"/>
    <mergeCell ref="D2:I2"/>
    <mergeCell ref="A24:P24"/>
    <mergeCell ref="A1:Q1"/>
    <mergeCell ref="P2:P4"/>
    <mergeCell ref="J2:O2"/>
    <mergeCell ref="Q2:Q4"/>
    <mergeCell ref="D3:F3"/>
    <mergeCell ref="G3:I3"/>
    <mergeCell ref="J3:L3"/>
    <mergeCell ref="M3:O3"/>
    <mergeCell ref="A2:A4"/>
  </mergeCells>
  <pageMargins left="0.23622047244094491" right="0.23622047244094491" top="0.39370078740157483" bottom="0.39370078740157483" header="0" footer="0"/>
  <pageSetup paperSize="9" scale="72" firstPageNumber="0" fitToHeight="0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39997558519241921"/>
    <pageSetUpPr fitToPage="1"/>
  </sheetPr>
  <dimension ref="A1:X33"/>
  <sheetViews>
    <sheetView zoomScaleNormal="100" workbookViewId="0">
      <selection activeCell="G12" sqref="A1:W33"/>
    </sheetView>
  </sheetViews>
  <sheetFormatPr defaultColWidth="8.81640625" defaultRowHeight="14.5" x14ac:dyDescent="0.35"/>
  <cols>
    <col min="1" max="1" width="33.453125" bestFit="1" customWidth="1"/>
    <col min="2" max="2" width="14.1796875" bestFit="1" customWidth="1"/>
    <col min="3" max="3" width="8.54296875" bestFit="1" customWidth="1"/>
    <col min="4" max="4" width="5.7265625" bestFit="1" customWidth="1"/>
    <col min="5" max="5" width="4" bestFit="1" customWidth="1"/>
    <col min="6" max="6" width="5.26953125" bestFit="1" customWidth="1"/>
    <col min="7" max="7" width="5.7265625" bestFit="1" customWidth="1"/>
    <col min="8" max="8" width="4" bestFit="1" customWidth="1"/>
    <col min="9" max="9" width="5.26953125" bestFit="1" customWidth="1"/>
    <col min="10" max="10" width="5.7265625" bestFit="1" customWidth="1"/>
    <col min="11" max="11" width="4" bestFit="1" customWidth="1"/>
    <col min="12" max="12" width="5.26953125" bestFit="1" customWidth="1"/>
    <col min="13" max="13" width="5.7265625" bestFit="1" customWidth="1"/>
    <col min="14" max="14" width="4" bestFit="1" customWidth="1"/>
    <col min="15" max="15" width="5.26953125" bestFit="1" customWidth="1"/>
    <col min="16" max="16" width="5.7265625" bestFit="1" customWidth="1"/>
    <col min="17" max="17" width="4" bestFit="1" customWidth="1"/>
    <col min="18" max="18" width="5.26953125" bestFit="1" customWidth="1"/>
    <col min="19" max="19" width="5.7265625" bestFit="1" customWidth="1"/>
    <col min="20" max="20" width="4" bestFit="1" customWidth="1"/>
    <col min="21" max="21" width="5.26953125" bestFit="1" customWidth="1"/>
    <col min="22" max="22" width="5.7265625" bestFit="1" customWidth="1"/>
    <col min="23" max="23" width="6.26953125" bestFit="1" customWidth="1"/>
  </cols>
  <sheetData>
    <row r="1" spans="1:24" s="464" customFormat="1" ht="12.5" thickBot="1" x14ac:dyDescent="0.4">
      <c r="A1" s="616" t="s">
        <v>158</v>
      </c>
      <c r="B1" s="616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6"/>
      <c r="W1" s="617"/>
      <c r="X1" s="526"/>
    </row>
    <row r="2" spans="1:24" s="464" customFormat="1" ht="12" x14ac:dyDescent="0.2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34" t="s">
        <v>5</v>
      </c>
      <c r="Q2" s="635"/>
      <c r="R2" s="635"/>
      <c r="S2" s="635"/>
      <c r="T2" s="635"/>
      <c r="U2" s="636"/>
      <c r="V2" s="594" t="s">
        <v>6</v>
      </c>
      <c r="W2" s="598" t="s">
        <v>7</v>
      </c>
      <c r="X2" s="526"/>
    </row>
    <row r="3" spans="1:24" s="464" customFormat="1" ht="12" x14ac:dyDescent="0.2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32" t="s">
        <v>12</v>
      </c>
      <c r="Q3" s="630"/>
      <c r="R3" s="630"/>
      <c r="S3" s="630" t="s">
        <v>13</v>
      </c>
      <c r="T3" s="630"/>
      <c r="U3" s="631"/>
      <c r="V3" s="594"/>
      <c r="W3" s="599"/>
      <c r="X3" s="526"/>
    </row>
    <row r="4" spans="1:24" s="464" customFormat="1" ht="12.5" thickBot="1" x14ac:dyDescent="0.3">
      <c r="A4" s="608"/>
      <c r="B4" s="609"/>
      <c r="C4" s="610"/>
      <c r="D4" s="428" t="s">
        <v>14</v>
      </c>
      <c r="E4" s="429" t="s">
        <v>15</v>
      </c>
      <c r="F4" s="430" t="s">
        <v>7</v>
      </c>
      <c r="G4" s="429" t="s">
        <v>14</v>
      </c>
      <c r="H4" s="429" t="s">
        <v>15</v>
      </c>
      <c r="I4" s="431" t="s">
        <v>7</v>
      </c>
      <c r="J4" s="730" t="s">
        <v>14</v>
      </c>
      <c r="K4" s="429" t="s">
        <v>15</v>
      </c>
      <c r="L4" s="433" t="s">
        <v>7</v>
      </c>
      <c r="M4" s="434" t="s">
        <v>14</v>
      </c>
      <c r="N4" s="429" t="s">
        <v>15</v>
      </c>
      <c r="O4" s="435" t="s">
        <v>7</v>
      </c>
      <c r="P4" s="436" t="s">
        <v>14</v>
      </c>
      <c r="Q4" s="429" t="s">
        <v>15</v>
      </c>
      <c r="R4" s="437" t="s">
        <v>7</v>
      </c>
      <c r="S4" s="438" t="s">
        <v>14</v>
      </c>
      <c r="T4" s="429" t="s">
        <v>15</v>
      </c>
      <c r="U4" s="439" t="s">
        <v>7</v>
      </c>
      <c r="V4" s="594"/>
      <c r="W4" s="600"/>
      <c r="X4" s="526"/>
    </row>
    <row r="5" spans="1:24" ht="15" customHeight="1" x14ac:dyDescent="0.35">
      <c r="A5" s="256" t="s">
        <v>92</v>
      </c>
      <c r="B5" s="266" t="s">
        <v>16</v>
      </c>
      <c r="C5" s="275" t="s">
        <v>112</v>
      </c>
      <c r="D5" s="233">
        <v>30</v>
      </c>
      <c r="E5" s="239" t="s">
        <v>108</v>
      </c>
      <c r="F5" s="317">
        <v>10</v>
      </c>
      <c r="G5" s="239">
        <v>30</v>
      </c>
      <c r="H5" s="239" t="s">
        <v>108</v>
      </c>
      <c r="I5" s="236">
        <v>10</v>
      </c>
      <c r="J5" s="318">
        <v>30</v>
      </c>
      <c r="K5" s="239" t="s">
        <v>108</v>
      </c>
      <c r="L5" s="319">
        <v>10</v>
      </c>
      <c r="M5" s="320">
        <v>30</v>
      </c>
      <c r="N5" s="239" t="s">
        <v>108</v>
      </c>
      <c r="O5" s="321">
        <v>10</v>
      </c>
      <c r="P5" s="238">
        <v>30</v>
      </c>
      <c r="Q5" s="239" t="s">
        <v>108</v>
      </c>
      <c r="R5" s="240">
        <v>10</v>
      </c>
      <c r="S5" s="241">
        <v>30</v>
      </c>
      <c r="T5" s="239" t="s">
        <v>109</v>
      </c>
      <c r="U5" s="242">
        <v>19</v>
      </c>
      <c r="V5" s="265">
        <f t="shared" ref="V5:V17" si="0">SUM(D5,G5,J5,M5,P5,S5)</f>
        <v>180</v>
      </c>
      <c r="W5" s="5">
        <f t="shared" ref="W5:W17" si="1">SUM(F5,I5,L5,O5,R5,U5)</f>
        <v>69</v>
      </c>
      <c r="X5" s="154"/>
    </row>
    <row r="6" spans="1:24" x14ac:dyDescent="0.35">
      <c r="A6" s="230" t="s">
        <v>122</v>
      </c>
      <c r="B6" s="245" t="s">
        <v>19</v>
      </c>
      <c r="C6" s="246" t="s">
        <v>115</v>
      </c>
      <c r="D6" s="334"/>
      <c r="E6" s="252"/>
      <c r="F6" s="314"/>
      <c r="G6" s="252"/>
      <c r="H6" s="252"/>
      <c r="I6" s="347"/>
      <c r="J6" s="220"/>
      <c r="K6" s="252"/>
      <c r="L6" s="316"/>
      <c r="M6" s="315"/>
      <c r="N6" s="252"/>
      <c r="O6" s="237"/>
      <c r="P6" s="251">
        <v>30</v>
      </c>
      <c r="Q6" s="252" t="s">
        <v>109</v>
      </c>
      <c r="R6" s="253">
        <v>2</v>
      </c>
      <c r="S6" s="254">
        <v>30</v>
      </c>
      <c r="T6" s="252" t="s">
        <v>109</v>
      </c>
      <c r="U6" s="255">
        <v>2</v>
      </c>
      <c r="V6" s="265">
        <f t="shared" si="0"/>
        <v>60</v>
      </c>
      <c r="W6" s="5">
        <f t="shared" si="1"/>
        <v>4</v>
      </c>
      <c r="X6" s="154"/>
    </row>
    <row r="7" spans="1:24" x14ac:dyDescent="0.35">
      <c r="A7" s="256" t="s">
        <v>18</v>
      </c>
      <c r="B7" s="245" t="s">
        <v>19</v>
      </c>
      <c r="C7" s="246" t="s">
        <v>115</v>
      </c>
      <c r="D7" s="288"/>
      <c r="E7" s="261"/>
      <c r="F7" s="289"/>
      <c r="G7" s="261"/>
      <c r="H7" s="261"/>
      <c r="I7" s="290"/>
      <c r="J7" s="283">
        <v>30</v>
      </c>
      <c r="K7" s="261" t="s">
        <v>108</v>
      </c>
      <c r="L7" s="322">
        <v>4</v>
      </c>
      <c r="M7" s="285">
        <v>30</v>
      </c>
      <c r="N7" s="261" t="s">
        <v>108</v>
      </c>
      <c r="O7" s="323">
        <v>4</v>
      </c>
      <c r="P7" s="260">
        <v>30</v>
      </c>
      <c r="Q7" s="261" t="s">
        <v>108</v>
      </c>
      <c r="R7" s="262">
        <v>4</v>
      </c>
      <c r="S7" s="263">
        <v>30</v>
      </c>
      <c r="T7" s="261" t="s">
        <v>108</v>
      </c>
      <c r="U7" s="264">
        <v>4</v>
      </c>
      <c r="V7" s="265">
        <f t="shared" si="0"/>
        <v>120</v>
      </c>
      <c r="W7" s="5">
        <f t="shared" si="1"/>
        <v>16</v>
      </c>
      <c r="X7" s="154"/>
    </row>
    <row r="8" spans="1:24" x14ac:dyDescent="0.35">
      <c r="A8" s="256" t="s">
        <v>51</v>
      </c>
      <c r="B8" s="266" t="s">
        <v>16</v>
      </c>
      <c r="C8" s="275" t="s">
        <v>94</v>
      </c>
      <c r="D8" s="348">
        <v>15</v>
      </c>
      <c r="E8" s="5" t="s">
        <v>109</v>
      </c>
      <c r="F8" s="5">
        <v>1</v>
      </c>
      <c r="G8" s="5">
        <v>15</v>
      </c>
      <c r="H8" s="5" t="s">
        <v>109</v>
      </c>
      <c r="I8" s="349">
        <v>1</v>
      </c>
      <c r="J8" s="283">
        <v>15</v>
      </c>
      <c r="K8" s="285" t="s">
        <v>109</v>
      </c>
      <c r="L8" s="307">
        <v>1</v>
      </c>
      <c r="M8" s="306">
        <v>15</v>
      </c>
      <c r="N8" s="285" t="s">
        <v>109</v>
      </c>
      <c r="O8" s="323">
        <v>1</v>
      </c>
      <c r="P8" s="260">
        <v>30</v>
      </c>
      <c r="Q8" s="285" t="s">
        <v>109</v>
      </c>
      <c r="R8" s="267">
        <v>1</v>
      </c>
      <c r="S8" s="268">
        <v>30</v>
      </c>
      <c r="T8" s="306" t="s">
        <v>109</v>
      </c>
      <c r="U8" s="264">
        <v>1</v>
      </c>
      <c r="V8" s="265">
        <f t="shared" si="0"/>
        <v>120</v>
      </c>
      <c r="W8" s="5">
        <f t="shared" si="1"/>
        <v>6</v>
      </c>
      <c r="X8" s="154"/>
    </row>
    <row r="9" spans="1:24" x14ac:dyDescent="0.35">
      <c r="A9" s="256" t="s">
        <v>52</v>
      </c>
      <c r="B9" s="266" t="s">
        <v>16</v>
      </c>
      <c r="C9" s="275" t="s">
        <v>21</v>
      </c>
      <c r="D9" s="288"/>
      <c r="E9" s="285"/>
      <c r="F9" s="289"/>
      <c r="G9" s="261"/>
      <c r="H9" s="285"/>
      <c r="I9" s="290"/>
      <c r="J9" s="283">
        <v>15</v>
      </c>
      <c r="K9" s="279" t="s">
        <v>109</v>
      </c>
      <c r="L9" s="226">
        <v>1</v>
      </c>
      <c r="M9" s="227">
        <v>15</v>
      </c>
      <c r="N9" s="325" t="s">
        <v>109</v>
      </c>
      <c r="O9" s="323">
        <v>1</v>
      </c>
      <c r="P9" s="260"/>
      <c r="Q9" s="280"/>
      <c r="R9" s="272"/>
      <c r="S9" s="273"/>
      <c r="T9" s="273"/>
      <c r="U9" s="274"/>
      <c r="V9" s="265">
        <f t="shared" si="0"/>
        <v>30</v>
      </c>
      <c r="W9" s="5">
        <f t="shared" si="1"/>
        <v>2</v>
      </c>
      <c r="X9" s="154"/>
    </row>
    <row r="10" spans="1:24" x14ac:dyDescent="0.35">
      <c r="A10" s="256" t="s">
        <v>56</v>
      </c>
      <c r="B10" s="245" t="s">
        <v>19</v>
      </c>
      <c r="C10" s="246" t="s">
        <v>115</v>
      </c>
      <c r="D10" s="288" t="s">
        <v>57</v>
      </c>
      <c r="E10" s="285"/>
      <c r="F10" s="289"/>
      <c r="G10" s="261"/>
      <c r="H10" s="285"/>
      <c r="I10" s="290"/>
      <c r="J10" s="283">
        <v>60</v>
      </c>
      <c r="K10" s="279" t="s">
        <v>109</v>
      </c>
      <c r="L10" s="226">
        <v>3</v>
      </c>
      <c r="M10" s="227">
        <v>60</v>
      </c>
      <c r="N10" s="325" t="s">
        <v>110</v>
      </c>
      <c r="O10" s="323">
        <v>3</v>
      </c>
      <c r="P10" s="260">
        <v>60</v>
      </c>
      <c r="Q10" s="280" t="s">
        <v>109</v>
      </c>
      <c r="R10" s="272">
        <v>3</v>
      </c>
      <c r="S10" s="273"/>
      <c r="T10" s="273"/>
      <c r="U10" s="274"/>
      <c r="V10" s="265">
        <f t="shared" si="0"/>
        <v>180</v>
      </c>
      <c r="W10" s="5">
        <f t="shared" si="1"/>
        <v>9</v>
      </c>
      <c r="X10" s="154"/>
    </row>
    <row r="11" spans="1:24" s="1" customFormat="1" x14ac:dyDescent="0.35">
      <c r="A11" s="256" t="s">
        <v>132</v>
      </c>
      <c r="B11" s="266" t="s">
        <v>16</v>
      </c>
      <c r="C11" s="246" t="s">
        <v>115</v>
      </c>
      <c r="D11" s="288"/>
      <c r="E11" s="285"/>
      <c r="F11" s="289"/>
      <c r="G11" s="261"/>
      <c r="H11" s="285"/>
      <c r="I11" s="290"/>
      <c r="J11" s="260">
        <v>15</v>
      </c>
      <c r="K11" s="280" t="s">
        <v>109</v>
      </c>
      <c r="L11" s="272">
        <v>1</v>
      </c>
      <c r="M11" s="273">
        <v>15</v>
      </c>
      <c r="N11" s="740" t="s">
        <v>109</v>
      </c>
      <c r="O11" s="264">
        <v>1</v>
      </c>
      <c r="P11" s="260">
        <v>15</v>
      </c>
      <c r="Q11" s="280" t="s">
        <v>109</v>
      </c>
      <c r="R11" s="272">
        <v>1</v>
      </c>
      <c r="S11" s="273">
        <v>15</v>
      </c>
      <c r="T11" s="273" t="s">
        <v>109</v>
      </c>
      <c r="U11" s="274">
        <v>1</v>
      </c>
      <c r="V11" s="265">
        <f>SUM(D11,G11,J11,M11,P11,S11)</f>
        <v>60</v>
      </c>
      <c r="W11" s="5">
        <f t="shared" si="1"/>
        <v>4</v>
      </c>
      <c r="X11" s="154"/>
    </row>
    <row r="12" spans="1:24" x14ac:dyDescent="0.35">
      <c r="A12" s="256" t="s">
        <v>54</v>
      </c>
      <c r="B12" s="245" t="s">
        <v>16</v>
      </c>
      <c r="C12" s="281" t="s">
        <v>113</v>
      </c>
      <c r="D12" s="288"/>
      <c r="E12" s="285"/>
      <c r="F12" s="289"/>
      <c r="G12" s="261"/>
      <c r="H12" s="285"/>
      <c r="I12" s="290"/>
      <c r="J12" s="283">
        <v>30</v>
      </c>
      <c r="K12" s="279" t="s">
        <v>110</v>
      </c>
      <c r="L12" s="226">
        <v>1</v>
      </c>
      <c r="M12" s="227">
        <v>30</v>
      </c>
      <c r="N12" s="325" t="s">
        <v>110</v>
      </c>
      <c r="O12" s="323">
        <v>1</v>
      </c>
      <c r="P12" s="260">
        <v>30</v>
      </c>
      <c r="Q12" s="280" t="s">
        <v>110</v>
      </c>
      <c r="R12" s="272">
        <v>1</v>
      </c>
      <c r="S12" s="273">
        <v>30</v>
      </c>
      <c r="T12" s="273" t="s">
        <v>95</v>
      </c>
      <c r="U12" s="274">
        <v>2</v>
      </c>
      <c r="V12" s="265">
        <f t="shared" si="0"/>
        <v>120</v>
      </c>
      <c r="W12" s="5">
        <f t="shared" si="1"/>
        <v>5</v>
      </c>
      <c r="X12" s="165"/>
    </row>
    <row r="13" spans="1:24" x14ac:dyDescent="0.35">
      <c r="A13" s="256" t="s">
        <v>23</v>
      </c>
      <c r="B13" s="245" t="s">
        <v>19</v>
      </c>
      <c r="C13" s="281" t="s">
        <v>21</v>
      </c>
      <c r="D13" s="288">
        <v>45</v>
      </c>
      <c r="E13" s="285" t="s">
        <v>109</v>
      </c>
      <c r="F13" s="289">
        <v>3</v>
      </c>
      <c r="G13" s="261">
        <v>45</v>
      </c>
      <c r="H13" s="285" t="s">
        <v>109</v>
      </c>
      <c r="I13" s="290">
        <v>3</v>
      </c>
      <c r="J13" s="283">
        <v>45</v>
      </c>
      <c r="K13" s="285" t="s">
        <v>109</v>
      </c>
      <c r="L13" s="222">
        <v>3</v>
      </c>
      <c r="M13" s="223">
        <v>45</v>
      </c>
      <c r="N13" s="285" t="s">
        <v>109</v>
      </c>
      <c r="O13" s="323">
        <v>3</v>
      </c>
      <c r="P13" s="260">
        <v>45</v>
      </c>
      <c r="Q13" s="285" t="s">
        <v>109</v>
      </c>
      <c r="R13" s="253">
        <v>3</v>
      </c>
      <c r="S13" s="254">
        <v>45</v>
      </c>
      <c r="T13" s="315" t="s">
        <v>109</v>
      </c>
      <c r="U13" s="264">
        <v>3</v>
      </c>
      <c r="V13" s="265">
        <f t="shared" si="0"/>
        <v>270</v>
      </c>
      <c r="W13" s="5">
        <f t="shared" si="1"/>
        <v>18</v>
      </c>
      <c r="X13" s="154"/>
    </row>
    <row r="14" spans="1:24" x14ac:dyDescent="0.35">
      <c r="A14" s="256" t="s">
        <v>24</v>
      </c>
      <c r="B14" s="266" t="s">
        <v>16</v>
      </c>
      <c r="C14" s="246" t="s">
        <v>115</v>
      </c>
      <c r="D14" s="288"/>
      <c r="E14" s="261"/>
      <c r="F14" s="289"/>
      <c r="G14" s="261"/>
      <c r="H14" s="261"/>
      <c r="I14" s="290"/>
      <c r="J14" s="283">
        <v>30</v>
      </c>
      <c r="K14" s="279" t="s">
        <v>110</v>
      </c>
      <c r="L14" s="226">
        <v>1</v>
      </c>
      <c r="M14" s="227">
        <v>30</v>
      </c>
      <c r="N14" s="325" t="s">
        <v>95</v>
      </c>
      <c r="O14" s="323">
        <v>2</v>
      </c>
      <c r="P14" s="283"/>
      <c r="Q14" s="285"/>
      <c r="R14" s="322"/>
      <c r="S14" s="285"/>
      <c r="T14" s="285"/>
      <c r="U14" s="323"/>
      <c r="V14" s="265">
        <f t="shared" si="0"/>
        <v>60</v>
      </c>
      <c r="W14" s="5">
        <f t="shared" si="1"/>
        <v>3</v>
      </c>
      <c r="X14" s="154"/>
    </row>
    <row r="15" spans="1:24" x14ac:dyDescent="0.35">
      <c r="A15" s="256" t="s">
        <v>126</v>
      </c>
      <c r="B15" s="245" t="s">
        <v>19</v>
      </c>
      <c r="C15" s="246" t="s">
        <v>115</v>
      </c>
      <c r="D15" s="257"/>
      <c r="E15" s="225"/>
      <c r="F15" s="248"/>
      <c r="G15" s="225"/>
      <c r="H15" s="225"/>
      <c r="I15" s="258"/>
      <c r="J15" s="225">
        <v>30</v>
      </c>
      <c r="K15" s="350" t="s">
        <v>95</v>
      </c>
      <c r="L15" s="248">
        <v>2</v>
      </c>
      <c r="M15" s="227"/>
      <c r="N15" s="351"/>
      <c r="O15" s="259"/>
      <c r="P15" s="260"/>
      <c r="Q15" s="263"/>
      <c r="R15" s="262"/>
      <c r="S15" s="263"/>
      <c r="T15" s="263"/>
      <c r="U15" s="264"/>
      <c r="V15" s="265">
        <f t="shared" si="0"/>
        <v>30</v>
      </c>
      <c r="W15" s="5">
        <f t="shared" si="1"/>
        <v>2</v>
      </c>
      <c r="X15" s="154"/>
    </row>
    <row r="16" spans="1:24" x14ac:dyDescent="0.35">
      <c r="A16" s="256" t="s">
        <v>142</v>
      </c>
      <c r="B16" s="266" t="s">
        <v>16</v>
      </c>
      <c r="C16" s="246" t="s">
        <v>115</v>
      </c>
      <c r="D16" s="288"/>
      <c r="E16" s="261"/>
      <c r="F16" s="289"/>
      <c r="G16" s="261"/>
      <c r="H16" s="261"/>
      <c r="I16" s="290"/>
      <c r="J16" s="283"/>
      <c r="K16" s="279"/>
      <c r="L16" s="226"/>
      <c r="M16" s="227"/>
      <c r="N16" s="325"/>
      <c r="O16" s="323"/>
      <c r="P16" s="260">
        <v>30</v>
      </c>
      <c r="Q16" s="285" t="s">
        <v>109</v>
      </c>
      <c r="R16" s="262">
        <v>1</v>
      </c>
      <c r="S16" s="263">
        <v>30</v>
      </c>
      <c r="T16" s="285" t="s">
        <v>95</v>
      </c>
      <c r="U16" s="264">
        <v>2</v>
      </c>
      <c r="V16" s="265">
        <f t="shared" si="0"/>
        <v>60</v>
      </c>
      <c r="W16" s="5">
        <f t="shared" si="1"/>
        <v>3</v>
      </c>
      <c r="X16" s="154"/>
    </row>
    <row r="17" spans="1:24" x14ac:dyDescent="0.35">
      <c r="A17" s="256" t="s">
        <v>25</v>
      </c>
      <c r="B17" s="266" t="s">
        <v>16</v>
      </c>
      <c r="C17" s="246" t="s">
        <v>115</v>
      </c>
      <c r="D17" s="288">
        <v>30</v>
      </c>
      <c r="E17" s="285" t="s">
        <v>109</v>
      </c>
      <c r="F17" s="289">
        <v>1</v>
      </c>
      <c r="G17" s="261">
        <v>30</v>
      </c>
      <c r="H17" s="285" t="s">
        <v>95</v>
      </c>
      <c r="I17" s="290">
        <v>2</v>
      </c>
      <c r="J17" s="283"/>
      <c r="K17" s="285"/>
      <c r="L17" s="316"/>
      <c r="M17" s="315"/>
      <c r="N17" s="285"/>
      <c r="O17" s="323"/>
      <c r="P17" s="260"/>
      <c r="Q17" s="263"/>
      <c r="R17" s="262"/>
      <c r="S17" s="263"/>
      <c r="T17" s="263"/>
      <c r="U17" s="264"/>
      <c r="V17" s="265">
        <f t="shared" si="0"/>
        <v>60</v>
      </c>
      <c r="W17" s="5">
        <f t="shared" si="1"/>
        <v>3</v>
      </c>
      <c r="X17" s="154"/>
    </row>
    <row r="18" spans="1:24" x14ac:dyDescent="0.35">
      <c r="A18" s="256" t="s">
        <v>47</v>
      </c>
      <c r="B18" s="266" t="s">
        <v>16</v>
      </c>
      <c r="C18" s="281" t="s">
        <v>113</v>
      </c>
      <c r="D18" s="288"/>
      <c r="E18" s="285"/>
      <c r="F18" s="289"/>
      <c r="G18" s="261"/>
      <c r="H18" s="285"/>
      <c r="I18" s="290"/>
      <c r="J18" s="283">
        <v>30</v>
      </c>
      <c r="K18" s="285" t="s">
        <v>109</v>
      </c>
      <c r="L18" s="322">
        <v>1</v>
      </c>
      <c r="M18" s="285">
        <v>30</v>
      </c>
      <c r="N18" s="285" t="s">
        <v>95</v>
      </c>
      <c r="O18" s="323">
        <v>2</v>
      </c>
      <c r="P18" s="260"/>
      <c r="Q18" s="263"/>
      <c r="R18" s="262"/>
      <c r="S18" s="263"/>
      <c r="T18" s="263"/>
      <c r="U18" s="264"/>
      <c r="V18" s="265">
        <v>60</v>
      </c>
      <c r="W18" s="5">
        <v>3</v>
      </c>
      <c r="X18" s="154"/>
    </row>
    <row r="19" spans="1:24" x14ac:dyDescent="0.35">
      <c r="A19" s="256" t="s">
        <v>60</v>
      </c>
      <c r="B19" s="266" t="s">
        <v>16</v>
      </c>
      <c r="C19" s="281" t="s">
        <v>113</v>
      </c>
      <c r="D19" s="288"/>
      <c r="E19" s="261"/>
      <c r="F19" s="289"/>
      <c r="G19" s="261"/>
      <c r="H19" s="261"/>
      <c r="I19" s="290"/>
      <c r="J19" s="283"/>
      <c r="K19" s="285"/>
      <c r="L19" s="322"/>
      <c r="M19" s="285"/>
      <c r="N19" s="285"/>
      <c r="O19" s="323"/>
      <c r="P19" s="260">
        <v>30</v>
      </c>
      <c r="Q19" s="285" t="s">
        <v>95</v>
      </c>
      <c r="R19" s="262">
        <v>2</v>
      </c>
      <c r="S19" s="263"/>
      <c r="T19" s="285"/>
      <c r="U19" s="264"/>
      <c r="V19" s="265">
        <f t="shared" ref="V19:V28" si="2">SUM(D19,G19,J19,M19,P19,S19)</f>
        <v>30</v>
      </c>
      <c r="W19" s="5">
        <f t="shared" ref="W19:W28" si="3">SUM(F19,I19,L19,O19,R19,U19)</f>
        <v>2</v>
      </c>
      <c r="X19" s="154"/>
    </row>
    <row r="20" spans="1:24" x14ac:dyDescent="0.35">
      <c r="A20" s="256" t="s">
        <v>26</v>
      </c>
      <c r="B20" s="266" t="s">
        <v>16</v>
      </c>
      <c r="C20" s="275" t="s">
        <v>113</v>
      </c>
      <c r="D20" s="228">
        <v>30</v>
      </c>
      <c r="E20" s="227" t="s">
        <v>109</v>
      </c>
      <c r="F20" s="226">
        <v>1</v>
      </c>
      <c r="G20" s="227">
        <v>30</v>
      </c>
      <c r="H20" s="227" t="s">
        <v>95</v>
      </c>
      <c r="I20" s="259">
        <v>2</v>
      </c>
      <c r="J20" s="283"/>
      <c r="K20" s="285"/>
      <c r="L20" s="322"/>
      <c r="M20" s="285"/>
      <c r="N20" s="285"/>
      <c r="O20" s="323"/>
      <c r="P20" s="260"/>
      <c r="Q20" s="263"/>
      <c r="R20" s="262"/>
      <c r="S20" s="263"/>
      <c r="T20" s="263"/>
      <c r="U20" s="264"/>
      <c r="V20" s="265">
        <f t="shared" si="2"/>
        <v>60</v>
      </c>
      <c r="W20" s="5">
        <f t="shared" si="3"/>
        <v>3</v>
      </c>
      <c r="X20" s="154"/>
    </row>
    <row r="21" spans="1:24" ht="15" customHeight="1" x14ac:dyDescent="0.35">
      <c r="A21" s="256" t="s">
        <v>27</v>
      </c>
      <c r="B21" s="266" t="s">
        <v>16</v>
      </c>
      <c r="C21" s="246" t="s">
        <v>115</v>
      </c>
      <c r="D21" s="288">
        <v>30</v>
      </c>
      <c r="E21" s="285" t="s">
        <v>109</v>
      </c>
      <c r="F21" s="289">
        <v>1</v>
      </c>
      <c r="G21" s="261">
        <v>30</v>
      </c>
      <c r="H21" s="285" t="s">
        <v>95</v>
      </c>
      <c r="I21" s="290">
        <v>2</v>
      </c>
      <c r="J21" s="283"/>
      <c r="K21" s="285"/>
      <c r="L21" s="322"/>
      <c r="M21" s="285"/>
      <c r="N21" s="285"/>
      <c r="O21" s="323"/>
      <c r="P21" s="260"/>
      <c r="Q21" s="263"/>
      <c r="R21" s="262"/>
      <c r="S21" s="263"/>
      <c r="T21" s="263"/>
      <c r="U21" s="264"/>
      <c r="V21" s="265">
        <f t="shared" si="2"/>
        <v>60</v>
      </c>
      <c r="W21" s="5">
        <f t="shared" si="3"/>
        <v>3</v>
      </c>
      <c r="X21" s="154"/>
    </row>
    <row r="22" spans="1:24" x14ac:dyDescent="0.35">
      <c r="A22" s="256" t="s">
        <v>28</v>
      </c>
      <c r="B22" s="266" t="s">
        <v>16</v>
      </c>
      <c r="C22" s="246" t="s">
        <v>115</v>
      </c>
      <c r="D22" s="288"/>
      <c r="E22" s="269"/>
      <c r="F22" s="289"/>
      <c r="G22" s="261"/>
      <c r="H22" s="261"/>
      <c r="I22" s="290"/>
      <c r="J22" s="283"/>
      <c r="K22" s="285"/>
      <c r="L22" s="322"/>
      <c r="M22" s="285"/>
      <c r="N22" s="285"/>
      <c r="O22" s="323"/>
      <c r="P22" s="260">
        <v>15</v>
      </c>
      <c r="Q22" s="263" t="s">
        <v>109</v>
      </c>
      <c r="R22" s="262">
        <v>1</v>
      </c>
      <c r="S22" s="263"/>
      <c r="T22" s="263"/>
      <c r="U22" s="264"/>
      <c r="V22" s="265">
        <f t="shared" si="2"/>
        <v>15</v>
      </c>
      <c r="W22" s="5">
        <f t="shared" si="3"/>
        <v>1</v>
      </c>
      <c r="X22" s="154"/>
    </row>
    <row r="23" spans="1:24" x14ac:dyDescent="0.35">
      <c r="A23" s="256" t="s">
        <v>29</v>
      </c>
      <c r="B23" s="266" t="s">
        <v>16</v>
      </c>
      <c r="C23" s="246" t="s">
        <v>115</v>
      </c>
      <c r="D23" s="356"/>
      <c r="E23" s="329"/>
      <c r="F23" s="741"/>
      <c r="G23" s="726">
        <v>15</v>
      </c>
      <c r="H23" s="285" t="s">
        <v>95</v>
      </c>
      <c r="I23" s="290">
        <v>1</v>
      </c>
      <c r="J23" s="283"/>
      <c r="K23" s="285"/>
      <c r="L23" s="322"/>
      <c r="M23" s="285"/>
      <c r="N23" s="285"/>
      <c r="O23" s="323"/>
      <c r="P23" s="260"/>
      <c r="Q23" s="263"/>
      <c r="R23" s="262"/>
      <c r="S23" s="263"/>
      <c r="T23" s="263"/>
      <c r="U23" s="264"/>
      <c r="V23" s="265">
        <f t="shared" si="2"/>
        <v>15</v>
      </c>
      <c r="W23" s="5">
        <f t="shared" si="3"/>
        <v>1</v>
      </c>
      <c r="X23" s="154"/>
    </row>
    <row r="24" spans="1:24" x14ac:dyDescent="0.35">
      <c r="A24" s="256" t="s">
        <v>30</v>
      </c>
      <c r="B24" s="266" t="s">
        <v>16</v>
      </c>
      <c r="C24" s="246" t="s">
        <v>115</v>
      </c>
      <c r="D24" s="288">
        <v>2</v>
      </c>
      <c r="E24" s="315" t="s">
        <v>109</v>
      </c>
      <c r="F24" s="289">
        <v>0</v>
      </c>
      <c r="G24" s="261"/>
      <c r="H24" s="261"/>
      <c r="I24" s="290"/>
      <c r="J24" s="283"/>
      <c r="K24" s="285"/>
      <c r="L24" s="322"/>
      <c r="M24" s="285"/>
      <c r="N24" s="285"/>
      <c r="O24" s="323"/>
      <c r="P24" s="260"/>
      <c r="Q24" s="263"/>
      <c r="R24" s="262"/>
      <c r="S24" s="263"/>
      <c r="T24" s="263"/>
      <c r="U24" s="264"/>
      <c r="V24" s="265">
        <f t="shared" si="2"/>
        <v>2</v>
      </c>
      <c r="W24" s="5">
        <f t="shared" si="3"/>
        <v>0</v>
      </c>
      <c r="X24" s="154"/>
    </row>
    <row r="25" spans="1:24" x14ac:dyDescent="0.35">
      <c r="A25" s="256" t="s">
        <v>31</v>
      </c>
      <c r="B25" s="266" t="s">
        <v>16</v>
      </c>
      <c r="C25" s="246" t="s">
        <v>115</v>
      </c>
      <c r="D25" s="288">
        <v>3</v>
      </c>
      <c r="E25" s="285" t="s">
        <v>109</v>
      </c>
      <c r="F25" s="289">
        <v>0</v>
      </c>
      <c r="G25" s="261"/>
      <c r="H25" s="261"/>
      <c r="I25" s="290"/>
      <c r="J25" s="283"/>
      <c r="K25" s="285"/>
      <c r="L25" s="322"/>
      <c r="M25" s="285"/>
      <c r="N25" s="285"/>
      <c r="O25" s="323"/>
      <c r="P25" s="260"/>
      <c r="Q25" s="263"/>
      <c r="R25" s="262"/>
      <c r="S25" s="263"/>
      <c r="T25" s="263"/>
      <c r="U25" s="264"/>
      <c r="V25" s="265">
        <f t="shared" si="2"/>
        <v>3</v>
      </c>
      <c r="W25" s="5">
        <f t="shared" si="3"/>
        <v>0</v>
      </c>
      <c r="X25" s="154"/>
    </row>
    <row r="26" spans="1:24" x14ac:dyDescent="0.35">
      <c r="A26" s="293" t="s">
        <v>32</v>
      </c>
      <c r="B26" s="245" t="s">
        <v>19</v>
      </c>
      <c r="C26" s="281" t="s">
        <v>113</v>
      </c>
      <c r="D26" s="288">
        <v>30</v>
      </c>
      <c r="E26" s="306" t="s">
        <v>110</v>
      </c>
      <c r="F26" s="289">
        <v>2</v>
      </c>
      <c r="G26" s="261">
        <v>30</v>
      </c>
      <c r="H26" s="285" t="s">
        <v>110</v>
      </c>
      <c r="I26" s="290">
        <v>2</v>
      </c>
      <c r="J26" s="283">
        <v>30</v>
      </c>
      <c r="K26" s="285" t="s">
        <v>110</v>
      </c>
      <c r="L26" s="322">
        <v>2</v>
      </c>
      <c r="M26" s="285">
        <v>30</v>
      </c>
      <c r="N26" s="285" t="s">
        <v>95</v>
      </c>
      <c r="O26" s="323">
        <v>3</v>
      </c>
      <c r="P26" s="260"/>
      <c r="Q26" s="263"/>
      <c r="R26" s="262"/>
      <c r="S26" s="263"/>
      <c r="T26" s="263"/>
      <c r="U26" s="264"/>
      <c r="V26" s="265">
        <f t="shared" si="2"/>
        <v>120</v>
      </c>
      <c r="W26" s="341">
        <f t="shared" si="3"/>
        <v>9</v>
      </c>
      <c r="X26" s="154"/>
    </row>
    <row r="27" spans="1:24" x14ac:dyDescent="0.35">
      <c r="A27" s="293" t="s">
        <v>33</v>
      </c>
      <c r="B27" s="245" t="s">
        <v>19</v>
      </c>
      <c r="C27" s="281" t="s">
        <v>113</v>
      </c>
      <c r="D27" s="294">
        <v>30</v>
      </c>
      <c r="E27" s="295" t="s">
        <v>109</v>
      </c>
      <c r="F27" s="296">
        <v>0</v>
      </c>
      <c r="G27" s="360"/>
      <c r="H27" s="285"/>
      <c r="I27" s="323"/>
      <c r="J27" s="348"/>
      <c r="K27" s="5"/>
      <c r="L27" s="5"/>
      <c r="M27" s="5"/>
      <c r="N27" s="5"/>
      <c r="O27" s="349"/>
      <c r="P27" s="260"/>
      <c r="Q27" s="263"/>
      <c r="R27" s="262"/>
      <c r="S27" s="263"/>
      <c r="T27" s="263"/>
      <c r="U27" s="264"/>
      <c r="V27" s="265">
        <f t="shared" si="2"/>
        <v>30</v>
      </c>
      <c r="W27" s="341">
        <f t="shared" si="3"/>
        <v>0</v>
      </c>
      <c r="X27" s="154"/>
    </row>
    <row r="28" spans="1:24" ht="15" thickBot="1" x14ac:dyDescent="0.4">
      <c r="A28" s="299" t="s">
        <v>48</v>
      </c>
      <c r="B28" s="300" t="s">
        <v>16</v>
      </c>
      <c r="C28" s="301" t="s">
        <v>115</v>
      </c>
      <c r="D28" s="326"/>
      <c r="E28" s="221"/>
      <c r="F28" s="338"/>
      <c r="G28" s="269"/>
      <c r="H28" s="269"/>
      <c r="I28" s="304"/>
      <c r="J28" s="305"/>
      <c r="K28" s="306"/>
      <c r="L28" s="307"/>
      <c r="M28" s="306"/>
      <c r="N28" s="306"/>
      <c r="O28" s="308"/>
      <c r="P28" s="309">
        <v>15</v>
      </c>
      <c r="Q28" s="306" t="s">
        <v>95</v>
      </c>
      <c r="R28" s="267">
        <v>1</v>
      </c>
      <c r="S28" s="268"/>
      <c r="T28" s="268"/>
      <c r="U28" s="310"/>
      <c r="V28" s="311">
        <f t="shared" si="2"/>
        <v>15</v>
      </c>
      <c r="W28" s="312">
        <f t="shared" si="3"/>
        <v>1</v>
      </c>
      <c r="X28" s="154"/>
    </row>
    <row r="29" spans="1:24" ht="15" thickBot="1" x14ac:dyDescent="0.4">
      <c r="A29" s="613" t="s">
        <v>143</v>
      </c>
      <c r="B29" s="614"/>
      <c r="C29" s="614"/>
      <c r="D29" s="614"/>
      <c r="E29" s="614"/>
      <c r="F29" s="614"/>
      <c r="G29" s="614"/>
      <c r="H29" s="614"/>
      <c r="I29" s="614"/>
      <c r="J29" s="614"/>
      <c r="K29" s="614"/>
      <c r="L29" s="614"/>
      <c r="M29" s="614"/>
      <c r="N29" s="614"/>
      <c r="O29" s="614"/>
      <c r="P29" s="614"/>
      <c r="Q29" s="614"/>
      <c r="R29" s="614"/>
      <c r="S29" s="614"/>
      <c r="T29" s="614"/>
      <c r="U29" s="614"/>
      <c r="V29" s="615"/>
      <c r="W29" s="721">
        <v>13</v>
      </c>
      <c r="X29" s="154"/>
    </row>
    <row r="30" spans="1:24" s="464" customFormat="1" ht="12" x14ac:dyDescent="0.25">
      <c r="A30" s="413"/>
      <c r="B30" s="383"/>
      <c r="C30" s="415" t="s">
        <v>36</v>
      </c>
      <c r="D30" s="416">
        <f>SUM(D5:D28)</f>
        <v>245</v>
      </c>
      <c r="E30" s="416"/>
      <c r="F30" s="417">
        <f>SUM(F5:F28)</f>
        <v>19</v>
      </c>
      <c r="G30" s="416">
        <f>SUM(G5:G28)</f>
        <v>225</v>
      </c>
      <c r="H30" s="416"/>
      <c r="I30" s="417">
        <f>SUM(I5:I28)</f>
        <v>23</v>
      </c>
      <c r="J30" s="418">
        <f>SUM(J5:J28)</f>
        <v>360</v>
      </c>
      <c r="K30" s="418"/>
      <c r="L30" s="441">
        <f>SUM(L5:L29)</f>
        <v>30</v>
      </c>
      <c r="M30" s="418">
        <f>SUM(M5:M29)</f>
        <v>330</v>
      </c>
      <c r="N30" s="418"/>
      <c r="O30" s="419">
        <f>SUM(O5:O29)</f>
        <v>31</v>
      </c>
      <c r="P30" s="442">
        <f>SUM(P5:P29)</f>
        <v>360</v>
      </c>
      <c r="Q30" s="442"/>
      <c r="R30" s="443">
        <f>SUM(R5:R29)</f>
        <v>30</v>
      </c>
      <c r="S30" s="442">
        <f>SUM(S5:S29)</f>
        <v>240</v>
      </c>
      <c r="T30" s="442"/>
      <c r="U30" s="443">
        <f>SUM(U5:U29)</f>
        <v>34</v>
      </c>
      <c r="V30" s="415">
        <f>SUM(V5:V28)</f>
        <v>1760</v>
      </c>
      <c r="W30" s="742">
        <f>SUM(W4:W28)</f>
        <v>167</v>
      </c>
      <c r="X30" s="526"/>
    </row>
    <row r="31" spans="1:24" s="464" customFormat="1" ht="12" x14ac:dyDescent="0.25">
      <c r="A31" s="383"/>
      <c r="B31" s="383"/>
      <c r="C31" s="451" t="s">
        <v>37</v>
      </c>
      <c r="D31" s="637">
        <f>SUM(D30,G30)-(D13+G13)</f>
        <v>380</v>
      </c>
      <c r="E31" s="637"/>
      <c r="F31" s="637"/>
      <c r="G31" s="637">
        <f>SUM(F30,I30)</f>
        <v>42</v>
      </c>
      <c r="H31" s="637"/>
      <c r="I31" s="637"/>
      <c r="J31" s="637">
        <f>SUM(J30,M30)-(J13+M13)</f>
        <v>600</v>
      </c>
      <c r="K31" s="637"/>
      <c r="L31" s="637"/>
      <c r="M31" s="743">
        <f>SUM(L30,O30)</f>
        <v>61</v>
      </c>
      <c r="N31" s="637"/>
      <c r="O31" s="637"/>
      <c r="P31" s="637">
        <f>SUM(P30,S30)-(P13+S13)</f>
        <v>510</v>
      </c>
      <c r="Q31" s="637"/>
      <c r="R31" s="637"/>
      <c r="S31" s="637">
        <f>SUM(R30,U30)</f>
        <v>64</v>
      </c>
      <c r="T31" s="637"/>
      <c r="U31" s="637"/>
      <c r="V31" s="563"/>
      <c r="W31" s="744">
        <f>W30+W29</f>
        <v>180</v>
      </c>
      <c r="X31" s="526"/>
    </row>
    <row r="32" spans="1:24" s="464" customFormat="1" ht="12" x14ac:dyDescent="0.35">
      <c r="A32" s="383"/>
      <c r="B32" s="383"/>
      <c r="C32" s="383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745">
        <f>SUM(W26,W27,W6,W13,W10,W7,W29,W15)</f>
        <v>71</v>
      </c>
      <c r="W32" s="746" t="s">
        <v>7</v>
      </c>
      <c r="X32" s="526"/>
    </row>
    <row r="33" spans="1:24" hidden="1" x14ac:dyDescent="0.3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725">
        <f>(100*V32)/W31</f>
        <v>39.444444444444443</v>
      </c>
      <c r="W33" s="229"/>
      <c r="X33" s="154"/>
    </row>
  </sheetData>
  <sheetProtection selectLockedCells="1" selectUnlockedCells="1"/>
  <mergeCells count="22">
    <mergeCell ref="B2:B4"/>
    <mergeCell ref="A1:W1"/>
    <mergeCell ref="C2:C4"/>
    <mergeCell ref="J2:O2"/>
    <mergeCell ref="W2:W4"/>
    <mergeCell ref="D3:F3"/>
    <mergeCell ref="S31:U31"/>
    <mergeCell ref="V2:V4"/>
    <mergeCell ref="G3:I3"/>
    <mergeCell ref="J3:L3"/>
    <mergeCell ref="M3:O3"/>
    <mergeCell ref="P3:R3"/>
    <mergeCell ref="S3:U3"/>
    <mergeCell ref="D2:I2"/>
    <mergeCell ref="P2:U2"/>
    <mergeCell ref="D31:F31"/>
    <mergeCell ref="G31:I31"/>
    <mergeCell ref="J31:L31"/>
    <mergeCell ref="M31:O31"/>
    <mergeCell ref="P31:R31"/>
    <mergeCell ref="A29:V29"/>
    <mergeCell ref="A2:A4"/>
  </mergeCells>
  <pageMargins left="0.23622047244094491" right="0.23622047244094491" top="0.39370078740157483" bottom="0.39370078740157483" header="0" footer="0"/>
  <pageSetup paperSize="9" scale="91" firstPageNumber="0" fitToHeight="0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39997558519241921"/>
    <pageSetUpPr fitToPage="1"/>
  </sheetPr>
  <dimension ref="A1:W28"/>
  <sheetViews>
    <sheetView topLeftCell="T1" zoomScaleNormal="100" workbookViewId="0">
      <selection activeCell="AA11" sqref="A1:XFD1048576"/>
    </sheetView>
  </sheetViews>
  <sheetFormatPr defaultColWidth="11.453125" defaultRowHeight="13.5" x14ac:dyDescent="0.35"/>
  <cols>
    <col min="1" max="1" width="37.1796875" style="751" bestFit="1" customWidth="1"/>
    <col min="2" max="2" width="14.1796875" style="751" bestFit="1" customWidth="1"/>
    <col min="3" max="3" width="8.54296875" style="751" bestFit="1" customWidth="1"/>
    <col min="4" max="4" width="5.7265625" style="751" bestFit="1" customWidth="1"/>
    <col min="5" max="5" width="4" style="751" bestFit="1" customWidth="1"/>
    <col min="6" max="6" width="5.26953125" style="751" bestFit="1" customWidth="1"/>
    <col min="7" max="7" width="5.7265625" style="751" bestFit="1" customWidth="1"/>
    <col min="8" max="8" width="4" style="751" bestFit="1" customWidth="1"/>
    <col min="9" max="9" width="5.26953125" style="751" bestFit="1" customWidth="1"/>
    <col min="10" max="10" width="5.7265625" style="751" bestFit="1" customWidth="1"/>
    <col min="11" max="11" width="4" style="751" bestFit="1" customWidth="1"/>
    <col min="12" max="12" width="5.26953125" style="751" bestFit="1" customWidth="1"/>
    <col min="13" max="13" width="5.7265625" style="751" bestFit="1" customWidth="1"/>
    <col min="14" max="14" width="4" style="751" bestFit="1" customWidth="1"/>
    <col min="15" max="15" width="5.26953125" style="751" bestFit="1" customWidth="1"/>
    <col min="16" max="16" width="6.1796875" style="751" bestFit="1" customWidth="1"/>
    <col min="17" max="17" width="6.26953125" style="751" bestFit="1" customWidth="1"/>
    <col min="18" max="16384" width="11.453125" style="751"/>
  </cols>
  <sheetData>
    <row r="1" spans="1:23" s="747" customFormat="1" ht="12.5" thickBot="1" x14ac:dyDescent="0.4">
      <c r="A1" s="579" t="s">
        <v>159</v>
      </c>
      <c r="B1" s="579"/>
      <c r="C1" s="579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79"/>
      <c r="Q1" s="579"/>
    </row>
    <row r="2" spans="1:23" s="747" customFormat="1" ht="12" x14ac:dyDescent="0.3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21" t="s">
        <v>6</v>
      </c>
      <c r="Q2" s="609" t="s">
        <v>7</v>
      </c>
      <c r="W2" s="748"/>
    </row>
    <row r="3" spans="1:23" s="747" customFormat="1" ht="12" x14ac:dyDescent="0.3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21"/>
      <c r="Q3" s="609"/>
      <c r="W3" s="749"/>
    </row>
    <row r="4" spans="1:23" s="747" customFormat="1" ht="12.5" thickBot="1" x14ac:dyDescent="0.4">
      <c r="A4" s="608"/>
      <c r="B4" s="609"/>
      <c r="C4" s="610"/>
      <c r="D4" s="400" t="s">
        <v>14</v>
      </c>
      <c r="E4" s="401" t="s">
        <v>15</v>
      </c>
      <c r="F4" s="402" t="s">
        <v>7</v>
      </c>
      <c r="G4" s="401" t="s">
        <v>14</v>
      </c>
      <c r="H4" s="401" t="s">
        <v>15</v>
      </c>
      <c r="I4" s="403" t="s">
        <v>7</v>
      </c>
      <c r="J4" s="404" t="s">
        <v>14</v>
      </c>
      <c r="K4" s="401" t="s">
        <v>15</v>
      </c>
      <c r="L4" s="405" t="s">
        <v>7</v>
      </c>
      <c r="M4" s="406" t="s">
        <v>14</v>
      </c>
      <c r="N4" s="401" t="s">
        <v>15</v>
      </c>
      <c r="O4" s="407" t="s">
        <v>7</v>
      </c>
      <c r="P4" s="621"/>
      <c r="Q4" s="609"/>
      <c r="W4" s="750"/>
    </row>
    <row r="5" spans="1:23" ht="15" customHeight="1" x14ac:dyDescent="0.35">
      <c r="A5" s="256" t="s">
        <v>92</v>
      </c>
      <c r="B5" s="266" t="s">
        <v>16</v>
      </c>
      <c r="C5" s="275" t="s">
        <v>112</v>
      </c>
      <c r="D5" s="233">
        <v>30</v>
      </c>
      <c r="E5" s="239" t="s">
        <v>108</v>
      </c>
      <c r="F5" s="317">
        <v>10</v>
      </c>
      <c r="G5" s="239">
        <v>30</v>
      </c>
      <c r="H5" s="239" t="s">
        <v>108</v>
      </c>
      <c r="I5" s="236">
        <v>10</v>
      </c>
      <c r="J5" s="220">
        <v>30</v>
      </c>
      <c r="K5" s="252" t="s">
        <v>108</v>
      </c>
      <c r="L5" s="316">
        <v>11</v>
      </c>
      <c r="M5" s="315">
        <v>30</v>
      </c>
      <c r="N5" s="252" t="s">
        <v>123</v>
      </c>
      <c r="O5" s="237">
        <v>18</v>
      </c>
      <c r="P5" s="265">
        <f t="shared" ref="P5:P23" si="0">SUM(D5,G5,J5,M5)</f>
        <v>120</v>
      </c>
      <c r="Q5" s="5">
        <f t="shared" ref="Q5:Q23" si="1">SUM(F5,I5,L5,O5)</f>
        <v>49</v>
      </c>
    </row>
    <row r="6" spans="1:23" x14ac:dyDescent="0.35">
      <c r="A6" s="256" t="s">
        <v>38</v>
      </c>
      <c r="B6" s="245" t="s">
        <v>19</v>
      </c>
      <c r="C6" s="281" t="s">
        <v>113</v>
      </c>
      <c r="D6" s="288"/>
      <c r="E6" s="261"/>
      <c r="F6" s="289"/>
      <c r="G6" s="261"/>
      <c r="H6" s="261"/>
      <c r="I6" s="290"/>
      <c r="J6" s="283">
        <v>15</v>
      </c>
      <c r="K6" s="261" t="s">
        <v>109</v>
      </c>
      <c r="L6" s="322">
        <v>3</v>
      </c>
      <c r="M6" s="285"/>
      <c r="N6" s="261"/>
      <c r="O6" s="323"/>
      <c r="P6" s="265">
        <f t="shared" si="0"/>
        <v>15</v>
      </c>
      <c r="Q6" s="5">
        <f t="shared" si="1"/>
        <v>3</v>
      </c>
    </row>
    <row r="7" spans="1:23" x14ac:dyDescent="0.35">
      <c r="A7" s="256" t="s">
        <v>39</v>
      </c>
      <c r="B7" s="245" t="s">
        <v>19</v>
      </c>
      <c r="C7" s="281" t="s">
        <v>94</v>
      </c>
      <c r="D7" s="288"/>
      <c r="E7" s="261"/>
      <c r="F7" s="289"/>
      <c r="G7" s="261"/>
      <c r="H7" s="261"/>
      <c r="I7" s="290"/>
      <c r="J7" s="283"/>
      <c r="K7" s="261"/>
      <c r="L7" s="322"/>
      <c r="M7" s="285">
        <v>4</v>
      </c>
      <c r="N7" s="261" t="s">
        <v>109</v>
      </c>
      <c r="O7" s="323">
        <v>4</v>
      </c>
      <c r="P7" s="265">
        <f t="shared" si="0"/>
        <v>4</v>
      </c>
      <c r="Q7" s="5">
        <f t="shared" si="1"/>
        <v>4</v>
      </c>
    </row>
    <row r="8" spans="1:23" x14ac:dyDescent="0.35">
      <c r="A8" s="256" t="s">
        <v>18</v>
      </c>
      <c r="B8" s="245" t="s">
        <v>19</v>
      </c>
      <c r="C8" s="246" t="s">
        <v>115</v>
      </c>
      <c r="D8" s="283">
        <v>30</v>
      </c>
      <c r="E8" s="261" t="s">
        <v>108</v>
      </c>
      <c r="F8" s="322">
        <v>5</v>
      </c>
      <c r="G8" s="285">
        <v>30</v>
      </c>
      <c r="H8" s="261" t="s">
        <v>108</v>
      </c>
      <c r="I8" s="323">
        <v>5</v>
      </c>
      <c r="J8" s="297"/>
      <c r="K8" s="266"/>
      <c r="L8" s="266"/>
      <c r="M8" s="266"/>
      <c r="N8" s="266"/>
      <c r="O8" s="298"/>
      <c r="P8" s="265">
        <f t="shared" si="0"/>
        <v>60</v>
      </c>
      <c r="Q8" s="5">
        <f t="shared" si="1"/>
        <v>10</v>
      </c>
    </row>
    <row r="9" spans="1:23" x14ac:dyDescent="0.35">
      <c r="A9" s="256" t="s">
        <v>51</v>
      </c>
      <c r="B9" s="245" t="s">
        <v>16</v>
      </c>
      <c r="C9" s="281" t="s">
        <v>94</v>
      </c>
      <c r="D9" s="288">
        <v>15</v>
      </c>
      <c r="E9" s="261" t="s">
        <v>109</v>
      </c>
      <c r="F9" s="289">
        <v>1</v>
      </c>
      <c r="G9" s="261">
        <v>15</v>
      </c>
      <c r="H9" s="261" t="s">
        <v>109</v>
      </c>
      <c r="I9" s="290">
        <v>1</v>
      </c>
      <c r="J9" s="283">
        <v>30</v>
      </c>
      <c r="K9" s="261" t="s">
        <v>109</v>
      </c>
      <c r="L9" s="322">
        <v>1</v>
      </c>
      <c r="M9" s="285">
        <v>30</v>
      </c>
      <c r="N9" s="261" t="s">
        <v>109</v>
      </c>
      <c r="O9" s="323">
        <v>1</v>
      </c>
      <c r="P9" s="265">
        <f t="shared" si="0"/>
        <v>90</v>
      </c>
      <c r="Q9" s="5">
        <f t="shared" si="1"/>
        <v>4</v>
      </c>
    </row>
    <row r="10" spans="1:23" x14ac:dyDescent="0.35">
      <c r="A10" s="256" t="s">
        <v>52</v>
      </c>
      <c r="B10" s="245" t="s">
        <v>16</v>
      </c>
      <c r="C10" s="281" t="s">
        <v>21</v>
      </c>
      <c r="D10" s="288">
        <v>15</v>
      </c>
      <c r="E10" s="261" t="s">
        <v>109</v>
      </c>
      <c r="F10" s="289">
        <v>1</v>
      </c>
      <c r="G10" s="261">
        <v>15</v>
      </c>
      <c r="H10" s="261" t="s">
        <v>109</v>
      </c>
      <c r="I10" s="290">
        <v>1</v>
      </c>
      <c r="J10" s="283"/>
      <c r="K10" s="261"/>
      <c r="L10" s="322"/>
      <c r="M10" s="285"/>
      <c r="N10" s="261"/>
      <c r="O10" s="323"/>
      <c r="P10" s="265">
        <f t="shared" si="0"/>
        <v>30</v>
      </c>
      <c r="Q10" s="5">
        <f t="shared" si="1"/>
        <v>2</v>
      </c>
    </row>
    <row r="11" spans="1:23" x14ac:dyDescent="0.35">
      <c r="A11" s="256" t="s">
        <v>56</v>
      </c>
      <c r="B11" s="245" t="s">
        <v>19</v>
      </c>
      <c r="C11" s="246" t="s">
        <v>115</v>
      </c>
      <c r="D11" s="283">
        <v>60</v>
      </c>
      <c r="E11" s="285" t="s">
        <v>109</v>
      </c>
      <c r="F11" s="322">
        <v>3</v>
      </c>
      <c r="G11" s="285">
        <v>60</v>
      </c>
      <c r="H11" s="285" t="s">
        <v>110</v>
      </c>
      <c r="I11" s="323">
        <v>3</v>
      </c>
      <c r="J11" s="297"/>
      <c r="K11" s="266"/>
      <c r="L11" s="266"/>
      <c r="M11" s="266"/>
      <c r="N11" s="266"/>
      <c r="O11" s="298"/>
      <c r="P11" s="265">
        <f t="shared" si="0"/>
        <v>120</v>
      </c>
      <c r="Q11" s="5">
        <f t="shared" si="1"/>
        <v>6</v>
      </c>
    </row>
    <row r="12" spans="1:23" x14ac:dyDescent="0.35">
      <c r="A12" s="256" t="s">
        <v>132</v>
      </c>
      <c r="B12" s="245" t="s">
        <v>16</v>
      </c>
      <c r="C12" s="246" t="s">
        <v>115</v>
      </c>
      <c r="D12" s="283">
        <v>15</v>
      </c>
      <c r="E12" s="285" t="s">
        <v>109</v>
      </c>
      <c r="F12" s="322">
        <v>1</v>
      </c>
      <c r="G12" s="285">
        <v>15</v>
      </c>
      <c r="H12" s="285" t="s">
        <v>109</v>
      </c>
      <c r="I12" s="323">
        <v>1</v>
      </c>
      <c r="J12" s="297"/>
      <c r="K12" s="266"/>
      <c r="L12" s="266"/>
      <c r="M12" s="266"/>
      <c r="N12" s="266"/>
      <c r="O12" s="298"/>
      <c r="P12" s="265">
        <f t="shared" si="0"/>
        <v>30</v>
      </c>
      <c r="Q12" s="5">
        <f t="shared" si="1"/>
        <v>2</v>
      </c>
    </row>
    <row r="13" spans="1:23" x14ac:dyDescent="0.35">
      <c r="A13" s="256" t="s">
        <v>23</v>
      </c>
      <c r="B13" s="245" t="s">
        <v>19</v>
      </c>
      <c r="C13" s="281" t="s">
        <v>21</v>
      </c>
      <c r="D13" s="288">
        <v>45</v>
      </c>
      <c r="E13" s="285" t="s">
        <v>109</v>
      </c>
      <c r="F13" s="289">
        <v>3</v>
      </c>
      <c r="G13" s="261">
        <v>45</v>
      </c>
      <c r="H13" s="285" t="s">
        <v>109</v>
      </c>
      <c r="I13" s="290">
        <v>3</v>
      </c>
      <c r="J13" s="283">
        <v>45</v>
      </c>
      <c r="K13" s="285" t="s">
        <v>109</v>
      </c>
      <c r="L13" s="322">
        <v>3</v>
      </c>
      <c r="M13" s="285">
        <v>45</v>
      </c>
      <c r="N13" s="285" t="s">
        <v>109</v>
      </c>
      <c r="O13" s="323">
        <v>3</v>
      </c>
      <c r="P13" s="265">
        <f t="shared" si="0"/>
        <v>180</v>
      </c>
      <c r="Q13" s="5">
        <f t="shared" si="1"/>
        <v>12</v>
      </c>
    </row>
    <row r="14" spans="1:23" x14ac:dyDescent="0.35">
      <c r="A14" s="256" t="s">
        <v>60</v>
      </c>
      <c r="B14" s="266" t="s">
        <v>16</v>
      </c>
      <c r="C14" s="275" t="s">
        <v>21</v>
      </c>
      <c r="D14" s="283">
        <v>30</v>
      </c>
      <c r="E14" s="285" t="s">
        <v>109</v>
      </c>
      <c r="F14" s="322">
        <v>1</v>
      </c>
      <c r="G14" s="285">
        <v>30</v>
      </c>
      <c r="H14" s="285" t="s">
        <v>95</v>
      </c>
      <c r="I14" s="323">
        <v>2</v>
      </c>
      <c r="J14" s="297"/>
      <c r="K14" s="266"/>
      <c r="L14" s="266"/>
      <c r="M14" s="266"/>
      <c r="N14" s="266"/>
      <c r="O14" s="298"/>
      <c r="P14" s="265">
        <f t="shared" si="0"/>
        <v>60</v>
      </c>
      <c r="Q14" s="5">
        <f t="shared" si="1"/>
        <v>3</v>
      </c>
    </row>
    <row r="15" spans="1:23" x14ac:dyDescent="0.35">
      <c r="A15" s="256" t="s">
        <v>24</v>
      </c>
      <c r="B15" s="266" t="s">
        <v>16</v>
      </c>
      <c r="C15" s="246" t="s">
        <v>115</v>
      </c>
      <c r="D15" s="283">
        <v>30</v>
      </c>
      <c r="E15" s="285" t="s">
        <v>95</v>
      </c>
      <c r="F15" s="322">
        <v>2</v>
      </c>
      <c r="G15" s="285"/>
      <c r="H15" s="285"/>
      <c r="I15" s="323"/>
      <c r="J15" s="283"/>
      <c r="K15" s="285"/>
      <c r="L15" s="322"/>
      <c r="M15" s="285"/>
      <c r="N15" s="285"/>
      <c r="O15" s="323"/>
      <c r="P15" s="265">
        <f t="shared" si="0"/>
        <v>30</v>
      </c>
      <c r="Q15" s="5">
        <f t="shared" si="1"/>
        <v>2</v>
      </c>
    </row>
    <row r="16" spans="1:23" ht="15" customHeight="1" x14ac:dyDescent="0.35">
      <c r="A16" s="256" t="s">
        <v>129</v>
      </c>
      <c r="B16" s="266" t="s">
        <v>16</v>
      </c>
      <c r="C16" s="246" t="s">
        <v>115</v>
      </c>
      <c r="D16" s="283"/>
      <c r="E16" s="285"/>
      <c r="F16" s="307"/>
      <c r="G16" s="306">
        <v>30</v>
      </c>
      <c r="H16" s="306" t="s">
        <v>110</v>
      </c>
      <c r="I16" s="323">
        <v>2</v>
      </c>
      <c r="J16" s="283"/>
      <c r="K16" s="285"/>
      <c r="L16" s="322"/>
      <c r="M16" s="285"/>
      <c r="N16" s="285"/>
      <c r="O16" s="323"/>
      <c r="P16" s="265">
        <f t="shared" si="0"/>
        <v>30</v>
      </c>
      <c r="Q16" s="5">
        <f t="shared" si="1"/>
        <v>2</v>
      </c>
    </row>
    <row r="17" spans="1:17" x14ac:dyDescent="0.35">
      <c r="A17" s="256" t="s">
        <v>130</v>
      </c>
      <c r="B17" s="266" t="s">
        <v>16</v>
      </c>
      <c r="C17" s="246" t="s">
        <v>115</v>
      </c>
      <c r="D17" s="326">
        <v>30</v>
      </c>
      <c r="E17" s="733" t="s">
        <v>110</v>
      </c>
      <c r="F17" s="377">
        <v>2</v>
      </c>
      <c r="G17" s="225"/>
      <c r="H17" s="227"/>
      <c r="I17" s="258"/>
      <c r="J17" s="283"/>
      <c r="K17" s="285"/>
      <c r="L17" s="322"/>
      <c r="M17" s="285"/>
      <c r="N17" s="285"/>
      <c r="O17" s="323"/>
      <c r="P17" s="265">
        <f t="shared" si="0"/>
        <v>30</v>
      </c>
      <c r="Q17" s="5">
        <f t="shared" si="1"/>
        <v>2</v>
      </c>
    </row>
    <row r="18" spans="1:17" x14ac:dyDescent="0.35">
      <c r="A18" s="293" t="s">
        <v>89</v>
      </c>
      <c r="B18" s="245" t="s">
        <v>16</v>
      </c>
      <c r="C18" s="246" t="s">
        <v>115</v>
      </c>
      <c r="D18" s="328">
        <v>30</v>
      </c>
      <c r="E18" s="225" t="s">
        <v>95</v>
      </c>
      <c r="F18" s="248">
        <v>2</v>
      </c>
      <c r="G18" s="752"/>
      <c r="H18" s="752"/>
      <c r="I18" s="753"/>
      <c r="J18" s="283"/>
      <c r="K18" s="285"/>
      <c r="L18" s="322"/>
      <c r="M18" s="285"/>
      <c r="N18" s="285"/>
      <c r="O18" s="323"/>
      <c r="P18" s="265">
        <f t="shared" si="0"/>
        <v>30</v>
      </c>
      <c r="Q18" s="5">
        <f t="shared" si="1"/>
        <v>2</v>
      </c>
    </row>
    <row r="19" spans="1:17" x14ac:dyDescent="0.35">
      <c r="A19" s="293" t="s">
        <v>141</v>
      </c>
      <c r="B19" s="245" t="s">
        <v>16</v>
      </c>
      <c r="C19" s="246" t="s">
        <v>115</v>
      </c>
      <c r="D19" s="754"/>
      <c r="E19" s="752"/>
      <c r="F19" s="752"/>
      <c r="G19" s="225">
        <v>30</v>
      </c>
      <c r="H19" s="225" t="s">
        <v>95</v>
      </c>
      <c r="I19" s="258">
        <v>2</v>
      </c>
      <c r="J19" s="283"/>
      <c r="K19" s="285"/>
      <c r="L19" s="322"/>
      <c r="M19" s="285"/>
      <c r="N19" s="285"/>
      <c r="O19" s="323"/>
      <c r="P19" s="265">
        <f t="shared" si="0"/>
        <v>30</v>
      </c>
      <c r="Q19" s="5">
        <f t="shared" si="1"/>
        <v>2</v>
      </c>
    </row>
    <row r="20" spans="1:17" x14ac:dyDescent="0.35">
      <c r="A20" s="256" t="s">
        <v>99</v>
      </c>
      <c r="B20" s="266" t="s">
        <v>16</v>
      </c>
      <c r="C20" s="246" t="s">
        <v>115</v>
      </c>
      <c r="D20" s="328"/>
      <c r="E20" s="227"/>
      <c r="F20" s="248"/>
      <c r="G20" s="225"/>
      <c r="H20" s="225"/>
      <c r="I20" s="258"/>
      <c r="J20" s="328">
        <v>30</v>
      </c>
      <c r="K20" s="227" t="s">
        <v>95</v>
      </c>
      <c r="L20" s="248">
        <v>2</v>
      </c>
      <c r="M20" s="285"/>
      <c r="N20" s="285"/>
      <c r="O20" s="323"/>
      <c r="P20" s="265">
        <f t="shared" si="0"/>
        <v>30</v>
      </c>
      <c r="Q20" s="5">
        <f t="shared" si="1"/>
        <v>2</v>
      </c>
    </row>
    <row r="21" spans="1:17" x14ac:dyDescent="0.35">
      <c r="A21" s="256" t="s">
        <v>40</v>
      </c>
      <c r="B21" s="266" t="s">
        <v>16</v>
      </c>
      <c r="C21" s="246" t="s">
        <v>115</v>
      </c>
      <c r="D21" s="334">
        <v>30</v>
      </c>
      <c r="E21" s="252" t="s">
        <v>109</v>
      </c>
      <c r="F21" s="314">
        <v>1</v>
      </c>
      <c r="G21" s="252">
        <v>30</v>
      </c>
      <c r="H21" s="252" t="s">
        <v>95</v>
      </c>
      <c r="I21" s="290">
        <v>2</v>
      </c>
      <c r="J21" s="283"/>
      <c r="K21" s="285"/>
      <c r="L21" s="322"/>
      <c r="M21" s="285"/>
      <c r="N21" s="285"/>
      <c r="O21" s="323"/>
      <c r="P21" s="265">
        <f t="shared" si="0"/>
        <v>60</v>
      </c>
      <c r="Q21" s="5">
        <f t="shared" si="1"/>
        <v>3</v>
      </c>
    </row>
    <row r="22" spans="1:17" x14ac:dyDescent="0.35">
      <c r="A22" s="256" t="s">
        <v>41</v>
      </c>
      <c r="B22" s="266" t="s">
        <v>16</v>
      </c>
      <c r="C22" s="246" t="s">
        <v>115</v>
      </c>
      <c r="D22" s="288">
        <v>30</v>
      </c>
      <c r="E22" s="285" t="s">
        <v>109</v>
      </c>
      <c r="F22" s="289">
        <v>1</v>
      </c>
      <c r="G22" s="261">
        <v>30</v>
      </c>
      <c r="H22" s="261" t="s">
        <v>95</v>
      </c>
      <c r="I22" s="290">
        <v>2</v>
      </c>
      <c r="J22" s="283"/>
      <c r="K22" s="285"/>
      <c r="L22" s="322"/>
      <c r="M22" s="285"/>
      <c r="N22" s="285"/>
      <c r="O22" s="323"/>
      <c r="P22" s="265">
        <f t="shared" si="0"/>
        <v>60</v>
      </c>
      <c r="Q22" s="5">
        <f t="shared" si="1"/>
        <v>3</v>
      </c>
    </row>
    <row r="23" spans="1:17" ht="14" thickBot="1" x14ac:dyDescent="0.4">
      <c r="A23" s="335" t="s">
        <v>43</v>
      </c>
      <c r="B23" s="336" t="s">
        <v>19</v>
      </c>
      <c r="C23" s="337" t="s">
        <v>113</v>
      </c>
      <c r="D23" s="326">
        <v>30</v>
      </c>
      <c r="E23" s="306" t="s">
        <v>110</v>
      </c>
      <c r="F23" s="338">
        <v>2</v>
      </c>
      <c r="G23" s="269">
        <v>30</v>
      </c>
      <c r="H23" s="306" t="s">
        <v>95</v>
      </c>
      <c r="I23" s="304">
        <v>3</v>
      </c>
      <c r="J23" s="305"/>
      <c r="K23" s="306"/>
      <c r="L23" s="307"/>
      <c r="M23" s="306"/>
      <c r="N23" s="306"/>
      <c r="O23" s="308"/>
      <c r="P23" s="311">
        <f t="shared" si="0"/>
        <v>60</v>
      </c>
      <c r="Q23" s="312">
        <f t="shared" si="1"/>
        <v>5</v>
      </c>
    </row>
    <row r="24" spans="1:17" ht="14" thickBot="1" x14ac:dyDescent="0.4">
      <c r="A24" s="627" t="s">
        <v>143</v>
      </c>
      <c r="B24" s="643"/>
      <c r="C24" s="643"/>
      <c r="D24" s="643"/>
      <c r="E24" s="643"/>
      <c r="F24" s="643"/>
      <c r="G24" s="643"/>
      <c r="H24" s="643"/>
      <c r="I24" s="643"/>
      <c r="J24" s="643"/>
      <c r="K24" s="643"/>
      <c r="L24" s="643"/>
      <c r="M24" s="643"/>
      <c r="N24" s="643"/>
      <c r="O24" s="643"/>
      <c r="P24" s="644"/>
      <c r="Q24" s="340">
        <v>2</v>
      </c>
    </row>
    <row r="25" spans="1:17" s="747" customFormat="1" ht="12" x14ac:dyDescent="0.35">
      <c r="A25" s="413"/>
      <c r="B25" s="755"/>
      <c r="C25" s="445" t="s">
        <v>36</v>
      </c>
      <c r="D25" s="385">
        <f>SUM(D4:D23)</f>
        <v>420</v>
      </c>
      <c r="E25" s="385"/>
      <c r="F25" s="386">
        <f>SUM(F4:F23)</f>
        <v>35</v>
      </c>
      <c r="G25" s="385">
        <f>SUM(G4:G23)</f>
        <v>390</v>
      </c>
      <c r="H25" s="385"/>
      <c r="I25" s="386">
        <f>SUM(I4:I23)</f>
        <v>37</v>
      </c>
      <c r="J25" s="387">
        <f>SUM(J4:J24)</f>
        <v>150</v>
      </c>
      <c r="K25" s="387"/>
      <c r="L25" s="388">
        <f>SUM(L4:L24)</f>
        <v>20</v>
      </c>
      <c r="M25" s="387">
        <f>SUM(M4:M24)</f>
        <v>109</v>
      </c>
      <c r="N25" s="387"/>
      <c r="O25" s="388">
        <f>SUM(O4:O24)</f>
        <v>26</v>
      </c>
      <c r="P25" s="450">
        <f>SUM(P4:P23)</f>
        <v>1069</v>
      </c>
      <c r="Q25" s="423">
        <f>SUM(Q4:Q23)</f>
        <v>118</v>
      </c>
    </row>
    <row r="26" spans="1:17" s="747" customFormat="1" ht="12" x14ac:dyDescent="0.35">
      <c r="A26" s="383"/>
      <c r="B26" s="383"/>
      <c r="C26" s="451" t="s">
        <v>37</v>
      </c>
      <c r="D26" s="607">
        <f>SUM(D25,G25)-(D13+G13)</f>
        <v>720</v>
      </c>
      <c r="E26" s="608"/>
      <c r="F26" s="608"/>
      <c r="G26" s="608">
        <f>SUM(F25,I25)</f>
        <v>72</v>
      </c>
      <c r="H26" s="608"/>
      <c r="I26" s="608"/>
      <c r="J26" s="608">
        <f>SUM(J25,M25)-(J13+M13)</f>
        <v>169</v>
      </c>
      <c r="K26" s="608"/>
      <c r="L26" s="608"/>
      <c r="M26" s="608">
        <f>SUM(L25,O25)</f>
        <v>46</v>
      </c>
      <c r="N26" s="608"/>
      <c r="O26" s="608"/>
      <c r="P26" s="560"/>
      <c r="Q26" s="452">
        <f>Q25+Q24</f>
        <v>120</v>
      </c>
    </row>
    <row r="27" spans="1:17" s="747" customFormat="1" ht="12" x14ac:dyDescent="0.35">
      <c r="A27" s="383"/>
      <c r="B27" s="383"/>
      <c r="C27" s="383"/>
      <c r="D27" s="755"/>
      <c r="E27" s="755"/>
      <c r="F27" s="755"/>
      <c r="G27" s="755"/>
      <c r="H27" s="755"/>
      <c r="I27" s="755"/>
      <c r="J27" s="755"/>
      <c r="K27" s="755"/>
      <c r="L27" s="755"/>
      <c r="M27" s="755"/>
      <c r="N27" s="755"/>
      <c r="O27" s="755"/>
      <c r="P27" s="425">
        <f>SUM(Q24,Q23,Q13,Q11,Q8,Q7,Q6,)</f>
        <v>42</v>
      </c>
      <c r="Q27" s="426" t="s">
        <v>7</v>
      </c>
    </row>
    <row r="28" spans="1:17" hidden="1" x14ac:dyDescent="0.35">
      <c r="P28" s="756">
        <f>(P27*100)/Q26</f>
        <v>35</v>
      </c>
    </row>
  </sheetData>
  <sheetProtection selectLockedCells="1" selectUnlockedCells="1"/>
  <mergeCells count="17">
    <mergeCell ref="D26:F26"/>
    <mergeCell ref="G26:I26"/>
    <mergeCell ref="J26:L26"/>
    <mergeCell ref="M26:O26"/>
    <mergeCell ref="Q2:Q4"/>
    <mergeCell ref="D3:F3"/>
    <mergeCell ref="J2:O2"/>
    <mergeCell ref="P2:P4"/>
    <mergeCell ref="G3:I3"/>
    <mergeCell ref="J3:L3"/>
    <mergeCell ref="M3:O3"/>
    <mergeCell ref="D2:I2"/>
    <mergeCell ref="A1:Q1"/>
    <mergeCell ref="A24:P24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firstPageNumber="0" fitToHeight="0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249977111117893"/>
    <pageSetUpPr fitToPage="1"/>
  </sheetPr>
  <dimension ref="A1:W34"/>
  <sheetViews>
    <sheetView topLeftCell="M1" zoomScaleNormal="100" workbookViewId="0">
      <selection activeCell="AA11" sqref="A1:XFD1048576"/>
    </sheetView>
  </sheetViews>
  <sheetFormatPr defaultRowHeight="14.5" x14ac:dyDescent="0.35"/>
  <cols>
    <col min="1" max="1" width="33.453125" style="720" bestFit="1" customWidth="1"/>
    <col min="2" max="2" width="14.1796875" style="720" bestFit="1" customWidth="1"/>
    <col min="3" max="3" width="8.54296875" style="720" bestFit="1" customWidth="1"/>
    <col min="4" max="4" width="5.7265625" style="720" bestFit="1" customWidth="1"/>
    <col min="5" max="5" width="4" style="720" bestFit="1" customWidth="1"/>
    <col min="6" max="6" width="5.26953125" style="720" bestFit="1" customWidth="1"/>
    <col min="7" max="7" width="5.7265625" style="720" bestFit="1" customWidth="1"/>
    <col min="8" max="8" width="4" style="720" bestFit="1" customWidth="1"/>
    <col min="9" max="9" width="5.26953125" style="720" bestFit="1" customWidth="1"/>
    <col min="10" max="10" width="5.7265625" style="720" bestFit="1" customWidth="1"/>
    <col min="11" max="11" width="4" style="720" bestFit="1" customWidth="1"/>
    <col min="12" max="12" width="5.26953125" style="720" bestFit="1" customWidth="1"/>
    <col min="13" max="13" width="5.7265625" style="720" bestFit="1" customWidth="1"/>
    <col min="14" max="14" width="4" style="720" bestFit="1" customWidth="1"/>
    <col min="15" max="15" width="5.26953125" style="720" bestFit="1" customWidth="1"/>
    <col min="16" max="16" width="5.7265625" style="720" bestFit="1" customWidth="1"/>
    <col min="17" max="17" width="4" style="720" bestFit="1" customWidth="1"/>
    <col min="18" max="18" width="5.26953125" style="720" bestFit="1" customWidth="1"/>
    <col min="19" max="19" width="5.7265625" style="720" bestFit="1" customWidth="1"/>
    <col min="20" max="20" width="4" style="720" bestFit="1" customWidth="1"/>
    <col min="21" max="21" width="5.26953125" style="720" bestFit="1" customWidth="1"/>
    <col min="22" max="22" width="5.7265625" style="720" bestFit="1" customWidth="1"/>
    <col min="23" max="23" width="6.26953125" style="720" customWidth="1"/>
    <col min="24" max="16384" width="8.7265625" style="720"/>
  </cols>
  <sheetData>
    <row r="1" spans="1:23" s="718" customFormat="1" ht="12.5" thickBot="1" x14ac:dyDescent="0.4">
      <c r="A1" s="616" t="s">
        <v>160</v>
      </c>
      <c r="B1" s="616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6"/>
      <c r="W1" s="617"/>
    </row>
    <row r="2" spans="1:23" s="718" customFormat="1" ht="12" x14ac:dyDescent="0.2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34" t="s">
        <v>5</v>
      </c>
      <c r="Q2" s="635"/>
      <c r="R2" s="635"/>
      <c r="S2" s="635"/>
      <c r="T2" s="635"/>
      <c r="U2" s="636"/>
      <c r="V2" s="594" t="s">
        <v>6</v>
      </c>
      <c r="W2" s="598" t="s">
        <v>7</v>
      </c>
    </row>
    <row r="3" spans="1:23" s="718" customFormat="1" ht="12" x14ac:dyDescent="0.2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32" t="s">
        <v>12</v>
      </c>
      <c r="Q3" s="630"/>
      <c r="R3" s="630"/>
      <c r="S3" s="630" t="s">
        <v>13</v>
      </c>
      <c r="T3" s="630"/>
      <c r="U3" s="631"/>
      <c r="V3" s="594"/>
      <c r="W3" s="599"/>
    </row>
    <row r="4" spans="1:23" s="718" customFormat="1" ht="12.5" thickBot="1" x14ac:dyDescent="0.3">
      <c r="A4" s="608"/>
      <c r="B4" s="609"/>
      <c r="C4" s="610"/>
      <c r="D4" s="428" t="s">
        <v>14</v>
      </c>
      <c r="E4" s="429" t="s">
        <v>15</v>
      </c>
      <c r="F4" s="430" t="s">
        <v>7</v>
      </c>
      <c r="G4" s="429" t="s">
        <v>14</v>
      </c>
      <c r="H4" s="429" t="s">
        <v>15</v>
      </c>
      <c r="I4" s="431" t="s">
        <v>7</v>
      </c>
      <c r="J4" s="730" t="s">
        <v>14</v>
      </c>
      <c r="K4" s="429" t="s">
        <v>15</v>
      </c>
      <c r="L4" s="433" t="s">
        <v>7</v>
      </c>
      <c r="M4" s="434" t="s">
        <v>14</v>
      </c>
      <c r="N4" s="429" t="s">
        <v>15</v>
      </c>
      <c r="O4" s="435" t="s">
        <v>7</v>
      </c>
      <c r="P4" s="436" t="s">
        <v>14</v>
      </c>
      <c r="Q4" s="429" t="s">
        <v>15</v>
      </c>
      <c r="R4" s="437" t="s">
        <v>7</v>
      </c>
      <c r="S4" s="438" t="s">
        <v>14</v>
      </c>
      <c r="T4" s="429" t="s">
        <v>15</v>
      </c>
      <c r="U4" s="439" t="s">
        <v>7</v>
      </c>
      <c r="V4" s="594"/>
      <c r="W4" s="600"/>
    </row>
    <row r="5" spans="1:23" ht="15" customHeight="1" x14ac:dyDescent="0.35">
      <c r="A5" s="757" t="s">
        <v>92</v>
      </c>
      <c r="B5" s="266" t="s">
        <v>16</v>
      </c>
      <c r="C5" s="275" t="s">
        <v>112</v>
      </c>
      <c r="D5" s="233">
        <v>30</v>
      </c>
      <c r="E5" s="239" t="s">
        <v>108</v>
      </c>
      <c r="F5" s="317">
        <v>9</v>
      </c>
      <c r="G5" s="239">
        <v>30</v>
      </c>
      <c r="H5" s="239" t="s">
        <v>108</v>
      </c>
      <c r="I5" s="236">
        <v>9</v>
      </c>
      <c r="J5" s="318">
        <v>30</v>
      </c>
      <c r="K5" s="239" t="s">
        <v>108</v>
      </c>
      <c r="L5" s="319">
        <v>9</v>
      </c>
      <c r="M5" s="320">
        <v>30</v>
      </c>
      <c r="N5" s="239" t="s">
        <v>108</v>
      </c>
      <c r="O5" s="321">
        <v>9</v>
      </c>
      <c r="P5" s="238">
        <v>30</v>
      </c>
      <c r="Q5" s="239" t="s">
        <v>108</v>
      </c>
      <c r="R5" s="240">
        <v>9</v>
      </c>
      <c r="S5" s="241">
        <v>30</v>
      </c>
      <c r="T5" s="239" t="s">
        <v>109</v>
      </c>
      <c r="U5" s="242">
        <v>16</v>
      </c>
      <c r="V5" s="265">
        <f t="shared" ref="V5:V18" si="0">SUM(D5,G5,J5,M5,P5,S5)</f>
        <v>180</v>
      </c>
      <c r="W5" s="5">
        <f t="shared" ref="W5:W14" si="1">SUM(F5,I5,L5,O5,R5,U5)</f>
        <v>61</v>
      </c>
    </row>
    <row r="6" spans="1:23" x14ac:dyDescent="0.35">
      <c r="A6" s="230" t="s">
        <v>122</v>
      </c>
      <c r="B6" s="245" t="s">
        <v>19</v>
      </c>
      <c r="C6" s="246" t="s">
        <v>115</v>
      </c>
      <c r="D6" s="334"/>
      <c r="E6" s="252"/>
      <c r="F6" s="314"/>
      <c r="G6" s="252"/>
      <c r="H6" s="252"/>
      <c r="I6" s="347"/>
      <c r="J6" s="220"/>
      <c r="K6" s="252"/>
      <c r="L6" s="316"/>
      <c r="M6" s="315"/>
      <c r="N6" s="252"/>
      <c r="O6" s="237"/>
      <c r="P6" s="251">
        <v>30</v>
      </c>
      <c r="Q6" s="252" t="s">
        <v>109</v>
      </c>
      <c r="R6" s="253">
        <v>2</v>
      </c>
      <c r="S6" s="254">
        <v>30</v>
      </c>
      <c r="T6" s="252" t="s">
        <v>109</v>
      </c>
      <c r="U6" s="255">
        <v>2</v>
      </c>
      <c r="V6" s="265">
        <f t="shared" si="0"/>
        <v>60</v>
      </c>
      <c r="W6" s="5">
        <f t="shared" si="1"/>
        <v>4</v>
      </c>
    </row>
    <row r="7" spans="1:23" x14ac:dyDescent="0.35">
      <c r="A7" s="256" t="s">
        <v>18</v>
      </c>
      <c r="B7" s="266" t="s">
        <v>19</v>
      </c>
      <c r="C7" s="246" t="s">
        <v>115</v>
      </c>
      <c r="D7" s="288"/>
      <c r="E7" s="261"/>
      <c r="F7" s="289"/>
      <c r="G7" s="261"/>
      <c r="H7" s="261"/>
      <c r="I7" s="290"/>
      <c r="J7" s="283">
        <v>30</v>
      </c>
      <c r="K7" s="261" t="s">
        <v>108</v>
      </c>
      <c r="L7" s="322">
        <v>4</v>
      </c>
      <c r="M7" s="285">
        <v>30</v>
      </c>
      <c r="N7" s="261" t="s">
        <v>108</v>
      </c>
      <c r="O7" s="323">
        <v>4</v>
      </c>
      <c r="P7" s="260">
        <v>30</v>
      </c>
      <c r="Q7" s="261" t="s">
        <v>108</v>
      </c>
      <c r="R7" s="262">
        <v>4</v>
      </c>
      <c r="S7" s="263">
        <v>30</v>
      </c>
      <c r="T7" s="261" t="s">
        <v>108</v>
      </c>
      <c r="U7" s="264">
        <v>4</v>
      </c>
      <c r="V7" s="265">
        <f t="shared" si="0"/>
        <v>120</v>
      </c>
      <c r="W7" s="5">
        <f t="shared" si="1"/>
        <v>16</v>
      </c>
    </row>
    <row r="8" spans="1:23" x14ac:dyDescent="0.35">
      <c r="A8" s="256" t="s">
        <v>51</v>
      </c>
      <c r="B8" s="266" t="s">
        <v>16</v>
      </c>
      <c r="C8" s="275" t="s">
        <v>94</v>
      </c>
      <c r="D8" s="348">
        <v>15</v>
      </c>
      <c r="E8" s="5" t="s">
        <v>109</v>
      </c>
      <c r="F8" s="5">
        <v>1</v>
      </c>
      <c r="G8" s="5">
        <v>15</v>
      </c>
      <c r="H8" s="5" t="s">
        <v>109</v>
      </c>
      <c r="I8" s="349">
        <v>1</v>
      </c>
      <c r="J8" s="228">
        <v>15</v>
      </c>
      <c r="K8" s="227" t="s">
        <v>109</v>
      </c>
      <c r="L8" s="226">
        <v>1</v>
      </c>
      <c r="M8" s="227">
        <v>15</v>
      </c>
      <c r="N8" s="325" t="s">
        <v>109</v>
      </c>
      <c r="O8" s="323">
        <v>1</v>
      </c>
      <c r="P8" s="260">
        <v>30</v>
      </c>
      <c r="Q8" s="306" t="s">
        <v>109</v>
      </c>
      <c r="R8" s="267">
        <v>1</v>
      </c>
      <c r="S8" s="268">
        <v>30</v>
      </c>
      <c r="T8" s="306" t="s">
        <v>109</v>
      </c>
      <c r="U8" s="264">
        <v>1</v>
      </c>
      <c r="V8" s="265">
        <f t="shared" si="0"/>
        <v>120</v>
      </c>
      <c r="W8" s="5">
        <f t="shared" si="1"/>
        <v>6</v>
      </c>
    </row>
    <row r="9" spans="1:23" x14ac:dyDescent="0.35">
      <c r="A9" s="256" t="s">
        <v>52</v>
      </c>
      <c r="B9" s="266" t="s">
        <v>16</v>
      </c>
      <c r="C9" s="275" t="s">
        <v>21</v>
      </c>
      <c r="D9" s="288"/>
      <c r="E9" s="285"/>
      <c r="F9" s="289"/>
      <c r="G9" s="261"/>
      <c r="H9" s="285"/>
      <c r="I9" s="290"/>
      <c r="J9" s="228">
        <v>15</v>
      </c>
      <c r="K9" s="227" t="s">
        <v>109</v>
      </c>
      <c r="L9" s="226">
        <v>1</v>
      </c>
      <c r="M9" s="227">
        <v>15</v>
      </c>
      <c r="N9" s="325" t="s">
        <v>109</v>
      </c>
      <c r="O9" s="323">
        <v>1</v>
      </c>
      <c r="P9" s="758"/>
      <c r="Q9" s="273"/>
      <c r="R9" s="272"/>
      <c r="S9" s="273"/>
      <c r="T9" s="273"/>
      <c r="U9" s="274"/>
      <c r="V9" s="265">
        <f t="shared" si="0"/>
        <v>30</v>
      </c>
      <c r="W9" s="5">
        <f t="shared" si="1"/>
        <v>2</v>
      </c>
    </row>
    <row r="10" spans="1:23" x14ac:dyDescent="0.35">
      <c r="A10" s="256" t="s">
        <v>144</v>
      </c>
      <c r="B10" s="266" t="s">
        <v>16</v>
      </c>
      <c r="C10" s="246" t="s">
        <v>115</v>
      </c>
      <c r="D10" s="288">
        <v>75</v>
      </c>
      <c r="E10" s="285" t="s">
        <v>109</v>
      </c>
      <c r="F10" s="289">
        <v>4</v>
      </c>
      <c r="G10" s="261">
        <v>75</v>
      </c>
      <c r="H10" s="285" t="s">
        <v>109</v>
      </c>
      <c r="I10" s="290">
        <v>4</v>
      </c>
      <c r="J10" s="228">
        <v>75</v>
      </c>
      <c r="K10" s="227" t="s">
        <v>109</v>
      </c>
      <c r="L10" s="226">
        <v>4</v>
      </c>
      <c r="M10" s="227">
        <v>75</v>
      </c>
      <c r="N10" s="325" t="s">
        <v>109</v>
      </c>
      <c r="O10" s="323">
        <v>4</v>
      </c>
      <c r="P10" s="758">
        <v>75</v>
      </c>
      <c r="Q10" s="273" t="s">
        <v>109</v>
      </c>
      <c r="R10" s="272">
        <v>4</v>
      </c>
      <c r="S10" s="273"/>
      <c r="T10" s="273"/>
      <c r="U10" s="274"/>
      <c r="V10" s="265">
        <f>SUM(D10,G10,J10,M10,P10,S10)</f>
        <v>375</v>
      </c>
      <c r="W10" s="5">
        <f t="shared" si="1"/>
        <v>20</v>
      </c>
    </row>
    <row r="11" spans="1:23" x14ac:dyDescent="0.35">
      <c r="A11" s="256" t="s">
        <v>120</v>
      </c>
      <c r="B11" s="266" t="s">
        <v>16</v>
      </c>
      <c r="C11" s="281" t="s">
        <v>113</v>
      </c>
      <c r="D11" s="288"/>
      <c r="E11" s="285"/>
      <c r="F11" s="289"/>
      <c r="G11" s="261"/>
      <c r="H11" s="285"/>
      <c r="I11" s="290"/>
      <c r="J11" s="228">
        <v>30</v>
      </c>
      <c r="K11" s="227" t="s">
        <v>109</v>
      </c>
      <c r="L11" s="226">
        <v>1</v>
      </c>
      <c r="M11" s="227">
        <v>30</v>
      </c>
      <c r="N11" s="325" t="s">
        <v>109</v>
      </c>
      <c r="O11" s="323">
        <v>1</v>
      </c>
      <c r="P11" s="758"/>
      <c r="Q11" s="273"/>
      <c r="R11" s="272"/>
      <c r="S11" s="273"/>
      <c r="T11" s="273"/>
      <c r="U11" s="274"/>
      <c r="V11" s="265">
        <f t="shared" si="0"/>
        <v>60</v>
      </c>
      <c r="W11" s="5">
        <f>SUM(F11,I11,L11,O11,R11,U11)</f>
        <v>2</v>
      </c>
    </row>
    <row r="12" spans="1:23" x14ac:dyDescent="0.35">
      <c r="A12" s="256" t="s">
        <v>54</v>
      </c>
      <c r="B12" s="245" t="s">
        <v>16</v>
      </c>
      <c r="C12" s="281" t="s">
        <v>113</v>
      </c>
      <c r="D12" s="288"/>
      <c r="E12" s="285"/>
      <c r="F12" s="289"/>
      <c r="G12" s="261"/>
      <c r="H12" s="285"/>
      <c r="I12" s="290"/>
      <c r="J12" s="228">
        <v>30</v>
      </c>
      <c r="K12" s="227" t="s">
        <v>110</v>
      </c>
      <c r="L12" s="226">
        <v>1</v>
      </c>
      <c r="M12" s="227">
        <v>30</v>
      </c>
      <c r="N12" s="325" t="s">
        <v>110</v>
      </c>
      <c r="O12" s="323">
        <v>1</v>
      </c>
      <c r="P12" s="758">
        <v>30</v>
      </c>
      <c r="Q12" s="273" t="s">
        <v>110</v>
      </c>
      <c r="R12" s="272">
        <v>1</v>
      </c>
      <c r="S12" s="273">
        <v>30</v>
      </c>
      <c r="T12" s="273" t="s">
        <v>95</v>
      </c>
      <c r="U12" s="274">
        <v>2</v>
      </c>
      <c r="V12" s="265">
        <f t="shared" si="0"/>
        <v>120</v>
      </c>
      <c r="W12" s="5">
        <f t="shared" si="1"/>
        <v>5</v>
      </c>
    </row>
    <row r="13" spans="1:23" x14ac:dyDescent="0.35">
      <c r="A13" s="256" t="s">
        <v>133</v>
      </c>
      <c r="B13" s="245" t="s">
        <v>16</v>
      </c>
      <c r="C13" s="281" t="s">
        <v>113</v>
      </c>
      <c r="D13" s="288"/>
      <c r="E13" s="285"/>
      <c r="F13" s="289"/>
      <c r="G13" s="261">
        <v>30</v>
      </c>
      <c r="H13" s="285" t="s">
        <v>109</v>
      </c>
      <c r="I13" s="290">
        <v>1</v>
      </c>
      <c r="J13" s="283"/>
      <c r="K13" s="315"/>
      <c r="L13" s="316"/>
      <c r="M13" s="315"/>
      <c r="N13" s="285"/>
      <c r="O13" s="323"/>
      <c r="P13" s="758"/>
      <c r="Q13" s="273"/>
      <c r="R13" s="272"/>
      <c r="S13" s="273"/>
      <c r="T13" s="273"/>
      <c r="U13" s="274"/>
      <c r="V13" s="265">
        <f t="shared" si="0"/>
        <v>30</v>
      </c>
      <c r="W13" s="5">
        <f t="shared" si="1"/>
        <v>1</v>
      </c>
    </row>
    <row r="14" spans="1:23" x14ac:dyDescent="0.35">
      <c r="A14" s="256" t="s">
        <v>23</v>
      </c>
      <c r="B14" s="245" t="s">
        <v>19</v>
      </c>
      <c r="C14" s="281" t="s">
        <v>21</v>
      </c>
      <c r="D14" s="288">
        <v>45</v>
      </c>
      <c r="E14" s="285" t="s">
        <v>109</v>
      </c>
      <c r="F14" s="289">
        <v>1</v>
      </c>
      <c r="G14" s="261">
        <v>45</v>
      </c>
      <c r="H14" s="285" t="s">
        <v>109</v>
      </c>
      <c r="I14" s="290">
        <v>1</v>
      </c>
      <c r="J14" s="283">
        <v>45</v>
      </c>
      <c r="K14" s="285" t="s">
        <v>109</v>
      </c>
      <c r="L14" s="307">
        <v>1</v>
      </c>
      <c r="M14" s="306">
        <v>45</v>
      </c>
      <c r="N14" s="285" t="s">
        <v>109</v>
      </c>
      <c r="O14" s="323">
        <v>1</v>
      </c>
      <c r="P14" s="288">
        <v>45</v>
      </c>
      <c r="Q14" s="285" t="s">
        <v>109</v>
      </c>
      <c r="R14" s="289">
        <v>1</v>
      </c>
      <c r="S14" s="261">
        <v>45</v>
      </c>
      <c r="T14" s="285" t="s">
        <v>109</v>
      </c>
      <c r="U14" s="290">
        <v>1</v>
      </c>
      <c r="V14" s="265">
        <f t="shared" si="0"/>
        <v>270</v>
      </c>
      <c r="W14" s="5">
        <f t="shared" si="1"/>
        <v>6</v>
      </c>
    </row>
    <row r="15" spans="1:23" x14ac:dyDescent="0.35">
      <c r="A15" s="256" t="s">
        <v>24</v>
      </c>
      <c r="B15" s="266" t="s">
        <v>16</v>
      </c>
      <c r="C15" s="246" t="s">
        <v>115</v>
      </c>
      <c r="D15" s="288"/>
      <c r="E15" s="261"/>
      <c r="F15" s="289"/>
      <c r="G15" s="261"/>
      <c r="H15" s="261"/>
      <c r="I15" s="290"/>
      <c r="J15" s="283">
        <v>30</v>
      </c>
      <c r="K15" s="279" t="s">
        <v>110</v>
      </c>
      <c r="L15" s="226">
        <v>1</v>
      </c>
      <c r="M15" s="227">
        <v>30</v>
      </c>
      <c r="N15" s="325" t="s">
        <v>95</v>
      </c>
      <c r="O15" s="323">
        <v>2</v>
      </c>
      <c r="P15" s="283"/>
      <c r="Q15" s="285"/>
      <c r="R15" s="322"/>
      <c r="S15" s="285"/>
      <c r="T15" s="285"/>
      <c r="U15" s="323"/>
      <c r="V15" s="265">
        <f t="shared" si="0"/>
        <v>60</v>
      </c>
      <c r="W15" s="5">
        <f>SUM(F15,I15,L15,O15,R15,U15)</f>
        <v>3</v>
      </c>
    </row>
    <row r="16" spans="1:23" x14ac:dyDescent="0.35">
      <c r="A16" s="256" t="s">
        <v>126</v>
      </c>
      <c r="B16" s="245" t="s">
        <v>19</v>
      </c>
      <c r="C16" s="246" t="s">
        <v>115</v>
      </c>
      <c r="D16" s="257"/>
      <c r="E16" s="225"/>
      <c r="F16" s="248"/>
      <c r="G16" s="225"/>
      <c r="H16" s="225"/>
      <c r="I16" s="258"/>
      <c r="J16" s="225">
        <v>30</v>
      </c>
      <c r="K16" s="350" t="s">
        <v>95</v>
      </c>
      <c r="L16" s="248">
        <v>2</v>
      </c>
      <c r="M16" s="227"/>
      <c r="N16" s="351"/>
      <c r="O16" s="259"/>
      <c r="P16" s="260"/>
      <c r="Q16" s="263"/>
      <c r="R16" s="262"/>
      <c r="S16" s="263"/>
      <c r="T16" s="263"/>
      <c r="U16" s="264"/>
      <c r="V16" s="265">
        <f t="shared" si="0"/>
        <v>30</v>
      </c>
      <c r="W16" s="5">
        <f>SUM(F16,I16,L16,O16,R16,U16)</f>
        <v>2</v>
      </c>
    </row>
    <row r="17" spans="1:23" x14ac:dyDescent="0.35">
      <c r="A17" s="256" t="s">
        <v>142</v>
      </c>
      <c r="B17" s="266" t="s">
        <v>16</v>
      </c>
      <c r="C17" s="246" t="s">
        <v>115</v>
      </c>
      <c r="D17" s="288"/>
      <c r="E17" s="261"/>
      <c r="F17" s="289"/>
      <c r="G17" s="261"/>
      <c r="H17" s="261"/>
      <c r="I17" s="290"/>
      <c r="J17" s="283"/>
      <c r="K17" s="279"/>
      <c r="L17" s="226"/>
      <c r="M17" s="227"/>
      <c r="N17" s="325"/>
      <c r="O17" s="323"/>
      <c r="P17" s="260">
        <v>30</v>
      </c>
      <c r="Q17" s="285" t="s">
        <v>109</v>
      </c>
      <c r="R17" s="262">
        <v>1</v>
      </c>
      <c r="S17" s="263">
        <v>30</v>
      </c>
      <c r="T17" s="285" t="s">
        <v>95</v>
      </c>
      <c r="U17" s="264">
        <v>2</v>
      </c>
      <c r="V17" s="265">
        <f t="shared" si="0"/>
        <v>60</v>
      </c>
      <c r="W17" s="5">
        <f>SUM(F17,I17,L17,O17,R17,U17)</f>
        <v>3</v>
      </c>
    </row>
    <row r="18" spans="1:23" x14ac:dyDescent="0.35">
      <c r="A18" s="256" t="s">
        <v>25</v>
      </c>
      <c r="B18" s="266" t="s">
        <v>16</v>
      </c>
      <c r="C18" s="246" t="s">
        <v>115</v>
      </c>
      <c r="D18" s="288">
        <v>30</v>
      </c>
      <c r="E18" s="285" t="s">
        <v>109</v>
      </c>
      <c r="F18" s="289">
        <v>1</v>
      </c>
      <c r="G18" s="261">
        <v>30</v>
      </c>
      <c r="H18" s="285" t="s">
        <v>95</v>
      </c>
      <c r="I18" s="290">
        <v>2</v>
      </c>
      <c r="J18" s="283"/>
      <c r="K18" s="285"/>
      <c r="L18" s="316"/>
      <c r="M18" s="315"/>
      <c r="N18" s="285"/>
      <c r="O18" s="323"/>
      <c r="P18" s="260"/>
      <c r="Q18" s="263"/>
      <c r="R18" s="262"/>
      <c r="S18" s="263"/>
      <c r="T18" s="263"/>
      <c r="U18" s="264"/>
      <c r="V18" s="265">
        <f t="shared" si="0"/>
        <v>60</v>
      </c>
      <c r="W18" s="5">
        <f>SUM(F18,I18,L18,O18,R18,U18)</f>
        <v>3</v>
      </c>
    </row>
    <row r="19" spans="1:23" x14ac:dyDescent="0.35">
      <c r="A19" s="256" t="s">
        <v>47</v>
      </c>
      <c r="B19" s="266" t="s">
        <v>16</v>
      </c>
      <c r="C19" s="281" t="s">
        <v>113</v>
      </c>
      <c r="D19" s="288"/>
      <c r="E19" s="285"/>
      <c r="F19" s="289"/>
      <c r="G19" s="261"/>
      <c r="H19" s="285"/>
      <c r="I19" s="290"/>
      <c r="J19" s="283">
        <v>30</v>
      </c>
      <c r="K19" s="285" t="s">
        <v>109</v>
      </c>
      <c r="L19" s="322">
        <v>1</v>
      </c>
      <c r="M19" s="285">
        <v>30</v>
      </c>
      <c r="N19" s="285" t="s">
        <v>95</v>
      </c>
      <c r="O19" s="323">
        <v>2</v>
      </c>
      <c r="P19" s="260"/>
      <c r="Q19" s="263"/>
      <c r="R19" s="262"/>
      <c r="S19" s="263"/>
      <c r="T19" s="263"/>
      <c r="U19" s="264"/>
      <c r="V19" s="265">
        <v>60</v>
      </c>
      <c r="W19" s="5">
        <v>3</v>
      </c>
    </row>
    <row r="20" spans="1:23" x14ac:dyDescent="0.35">
      <c r="A20" s="256" t="s">
        <v>60</v>
      </c>
      <c r="B20" s="266" t="s">
        <v>16</v>
      </c>
      <c r="C20" s="281" t="s">
        <v>113</v>
      </c>
      <c r="D20" s="288"/>
      <c r="E20" s="261"/>
      <c r="F20" s="289"/>
      <c r="G20" s="261"/>
      <c r="H20" s="261"/>
      <c r="I20" s="290"/>
      <c r="J20" s="283"/>
      <c r="K20" s="285"/>
      <c r="L20" s="322"/>
      <c r="M20" s="285"/>
      <c r="N20" s="285"/>
      <c r="O20" s="323"/>
      <c r="P20" s="260">
        <v>30</v>
      </c>
      <c r="Q20" s="285" t="s">
        <v>95</v>
      </c>
      <c r="R20" s="262">
        <v>2</v>
      </c>
      <c r="S20" s="263"/>
      <c r="T20" s="285"/>
      <c r="U20" s="264"/>
      <c r="V20" s="265">
        <f t="shared" ref="V20:V29" si="2">SUM(D20,G20,J20,M20,P20,S20)</f>
        <v>30</v>
      </c>
      <c r="W20" s="5">
        <f t="shared" ref="W20:W29" si="3">SUM(F20,I20,L20,O20,R20,U20)</f>
        <v>2</v>
      </c>
    </row>
    <row r="21" spans="1:23" x14ac:dyDescent="0.35">
      <c r="A21" s="256" t="s">
        <v>26</v>
      </c>
      <c r="B21" s="266" t="s">
        <v>16</v>
      </c>
      <c r="C21" s="275" t="s">
        <v>113</v>
      </c>
      <c r="D21" s="228">
        <v>30</v>
      </c>
      <c r="E21" s="227" t="s">
        <v>109</v>
      </c>
      <c r="F21" s="226">
        <v>1</v>
      </c>
      <c r="G21" s="227">
        <v>30</v>
      </c>
      <c r="H21" s="227" t="s">
        <v>95</v>
      </c>
      <c r="I21" s="259">
        <v>2</v>
      </c>
      <c r="J21" s="283"/>
      <c r="K21" s="285"/>
      <c r="L21" s="322"/>
      <c r="M21" s="285"/>
      <c r="N21" s="285"/>
      <c r="O21" s="323"/>
      <c r="P21" s="260"/>
      <c r="Q21" s="263"/>
      <c r="R21" s="262"/>
      <c r="S21" s="263"/>
      <c r="T21" s="263"/>
      <c r="U21" s="264"/>
      <c r="V21" s="265">
        <f t="shared" si="2"/>
        <v>60</v>
      </c>
      <c r="W21" s="5">
        <f t="shared" si="3"/>
        <v>3</v>
      </c>
    </row>
    <row r="22" spans="1:23" ht="15" customHeight="1" x14ac:dyDescent="0.35">
      <c r="A22" s="256" t="s">
        <v>27</v>
      </c>
      <c r="B22" s="266" t="s">
        <v>16</v>
      </c>
      <c r="C22" s="246" t="s">
        <v>115</v>
      </c>
      <c r="D22" s="288">
        <v>30</v>
      </c>
      <c r="E22" s="285" t="s">
        <v>109</v>
      </c>
      <c r="F22" s="289">
        <v>1</v>
      </c>
      <c r="G22" s="261">
        <v>30</v>
      </c>
      <c r="H22" s="285" t="s">
        <v>95</v>
      </c>
      <c r="I22" s="290">
        <v>2</v>
      </c>
      <c r="J22" s="283"/>
      <c r="K22" s="285"/>
      <c r="L22" s="322"/>
      <c r="M22" s="285"/>
      <c r="N22" s="285"/>
      <c r="O22" s="323"/>
      <c r="P22" s="260"/>
      <c r="Q22" s="263"/>
      <c r="R22" s="262"/>
      <c r="S22" s="263"/>
      <c r="T22" s="263"/>
      <c r="U22" s="264"/>
      <c r="V22" s="265">
        <f t="shared" si="2"/>
        <v>60</v>
      </c>
      <c r="W22" s="5">
        <f t="shared" si="3"/>
        <v>3</v>
      </c>
    </row>
    <row r="23" spans="1:23" x14ac:dyDescent="0.35">
      <c r="A23" s="256" t="s">
        <v>28</v>
      </c>
      <c r="B23" s="266" t="s">
        <v>16</v>
      </c>
      <c r="C23" s="246" t="s">
        <v>115</v>
      </c>
      <c r="D23" s="288"/>
      <c r="E23" s="261"/>
      <c r="F23" s="338"/>
      <c r="G23" s="261"/>
      <c r="H23" s="261"/>
      <c r="I23" s="290"/>
      <c r="J23" s="283"/>
      <c r="K23" s="285"/>
      <c r="L23" s="322"/>
      <c r="M23" s="285"/>
      <c r="N23" s="285"/>
      <c r="O23" s="323"/>
      <c r="P23" s="260">
        <v>15</v>
      </c>
      <c r="Q23" s="263" t="s">
        <v>109</v>
      </c>
      <c r="R23" s="262">
        <v>1</v>
      </c>
      <c r="S23" s="263"/>
      <c r="T23" s="263"/>
      <c r="U23" s="264"/>
      <c r="V23" s="265">
        <f t="shared" si="2"/>
        <v>15</v>
      </c>
      <c r="W23" s="5">
        <f t="shared" si="3"/>
        <v>1</v>
      </c>
    </row>
    <row r="24" spans="1:23" x14ac:dyDescent="0.35">
      <c r="A24" s="256" t="s">
        <v>29</v>
      </c>
      <c r="B24" s="266" t="s">
        <v>16</v>
      </c>
      <c r="C24" s="246" t="s">
        <v>115</v>
      </c>
      <c r="D24" s="759"/>
      <c r="E24" s="357"/>
      <c r="F24" s="329"/>
      <c r="G24" s="726">
        <v>15</v>
      </c>
      <c r="H24" s="285" t="s">
        <v>95</v>
      </c>
      <c r="I24" s="290">
        <v>1</v>
      </c>
      <c r="J24" s="283"/>
      <c r="K24" s="285"/>
      <c r="L24" s="322"/>
      <c r="M24" s="285"/>
      <c r="N24" s="285"/>
      <c r="O24" s="323"/>
      <c r="P24" s="260"/>
      <c r="Q24" s="263"/>
      <c r="R24" s="262"/>
      <c r="S24" s="263"/>
      <c r="T24" s="263"/>
      <c r="U24" s="264"/>
      <c r="V24" s="265">
        <f t="shared" si="2"/>
        <v>15</v>
      </c>
      <c r="W24" s="5">
        <f t="shared" si="3"/>
        <v>1</v>
      </c>
    </row>
    <row r="25" spans="1:23" x14ac:dyDescent="0.35">
      <c r="A25" s="256" t="s">
        <v>30</v>
      </c>
      <c r="B25" s="266" t="s">
        <v>16</v>
      </c>
      <c r="C25" s="246" t="s">
        <v>115</v>
      </c>
      <c r="D25" s="288">
        <v>2</v>
      </c>
      <c r="E25" s="285" t="s">
        <v>109</v>
      </c>
      <c r="F25" s="314">
        <v>0</v>
      </c>
      <c r="G25" s="261"/>
      <c r="H25" s="261"/>
      <c r="I25" s="290"/>
      <c r="J25" s="283"/>
      <c r="K25" s="285"/>
      <c r="L25" s="322"/>
      <c r="M25" s="285"/>
      <c r="N25" s="285"/>
      <c r="O25" s="323"/>
      <c r="P25" s="260"/>
      <c r="Q25" s="263"/>
      <c r="R25" s="262"/>
      <c r="S25" s="263"/>
      <c r="T25" s="263"/>
      <c r="U25" s="264"/>
      <c r="V25" s="265">
        <f t="shared" si="2"/>
        <v>2</v>
      </c>
      <c r="W25" s="5">
        <f t="shared" si="3"/>
        <v>0</v>
      </c>
    </row>
    <row r="26" spans="1:23" x14ac:dyDescent="0.35">
      <c r="A26" s="256" t="s">
        <v>31</v>
      </c>
      <c r="B26" s="266" t="s">
        <v>16</v>
      </c>
      <c r="C26" s="246" t="s">
        <v>115</v>
      </c>
      <c r="D26" s="288">
        <v>3</v>
      </c>
      <c r="E26" s="285" t="s">
        <v>109</v>
      </c>
      <c r="F26" s="289">
        <v>0</v>
      </c>
      <c r="G26" s="261"/>
      <c r="H26" s="261"/>
      <c r="I26" s="290"/>
      <c r="J26" s="283"/>
      <c r="K26" s="285"/>
      <c r="L26" s="322"/>
      <c r="M26" s="285"/>
      <c r="N26" s="285"/>
      <c r="O26" s="323"/>
      <c r="P26" s="260"/>
      <c r="Q26" s="263"/>
      <c r="R26" s="262"/>
      <c r="S26" s="263"/>
      <c r="T26" s="263"/>
      <c r="U26" s="264"/>
      <c r="V26" s="265">
        <f t="shared" si="2"/>
        <v>3</v>
      </c>
      <c r="W26" s="5">
        <f t="shared" si="3"/>
        <v>0</v>
      </c>
    </row>
    <row r="27" spans="1:23" x14ac:dyDescent="0.35">
      <c r="A27" s="293" t="s">
        <v>32</v>
      </c>
      <c r="B27" s="245" t="s">
        <v>19</v>
      </c>
      <c r="C27" s="281" t="s">
        <v>113</v>
      </c>
      <c r="D27" s="288">
        <v>30</v>
      </c>
      <c r="E27" s="306" t="s">
        <v>110</v>
      </c>
      <c r="F27" s="289">
        <v>2</v>
      </c>
      <c r="G27" s="261">
        <v>30</v>
      </c>
      <c r="H27" s="285" t="s">
        <v>110</v>
      </c>
      <c r="I27" s="290">
        <v>2</v>
      </c>
      <c r="J27" s="283">
        <v>30</v>
      </c>
      <c r="K27" s="285" t="s">
        <v>110</v>
      </c>
      <c r="L27" s="322">
        <v>2</v>
      </c>
      <c r="M27" s="285">
        <v>30</v>
      </c>
      <c r="N27" s="285" t="s">
        <v>95</v>
      </c>
      <c r="O27" s="323">
        <v>3</v>
      </c>
      <c r="P27" s="260"/>
      <c r="Q27" s="263"/>
      <c r="R27" s="262"/>
      <c r="S27" s="263"/>
      <c r="T27" s="263"/>
      <c r="U27" s="264"/>
      <c r="V27" s="265">
        <f t="shared" si="2"/>
        <v>120</v>
      </c>
      <c r="W27" s="341">
        <f t="shared" si="3"/>
        <v>9</v>
      </c>
    </row>
    <row r="28" spans="1:23" x14ac:dyDescent="0.35">
      <c r="A28" s="293" t="s">
        <v>33</v>
      </c>
      <c r="B28" s="245" t="s">
        <v>19</v>
      </c>
      <c r="C28" s="281" t="s">
        <v>113</v>
      </c>
      <c r="D28" s="294">
        <v>30</v>
      </c>
      <c r="E28" s="295" t="s">
        <v>109</v>
      </c>
      <c r="F28" s="296">
        <v>0</v>
      </c>
      <c r="G28" s="325"/>
      <c r="H28" s="285"/>
      <c r="I28" s="323"/>
      <c r="J28" s="348"/>
      <c r="K28" s="5"/>
      <c r="L28" s="5"/>
      <c r="M28" s="5"/>
      <c r="N28" s="5"/>
      <c r="O28" s="349"/>
      <c r="P28" s="260"/>
      <c r="Q28" s="263"/>
      <c r="R28" s="262"/>
      <c r="S28" s="263"/>
      <c r="T28" s="263"/>
      <c r="U28" s="264"/>
      <c r="V28" s="265">
        <f t="shared" si="2"/>
        <v>30</v>
      </c>
      <c r="W28" s="341">
        <f t="shared" si="3"/>
        <v>0</v>
      </c>
    </row>
    <row r="29" spans="1:23" ht="15" thickBot="1" x14ac:dyDescent="0.4">
      <c r="A29" s="299" t="s">
        <v>48</v>
      </c>
      <c r="B29" s="300" t="s">
        <v>16</v>
      </c>
      <c r="C29" s="301" t="s">
        <v>115</v>
      </c>
      <c r="D29" s="326"/>
      <c r="E29" s="221"/>
      <c r="F29" s="338"/>
      <c r="G29" s="269"/>
      <c r="H29" s="269"/>
      <c r="I29" s="304"/>
      <c r="J29" s="305"/>
      <c r="K29" s="306"/>
      <c r="L29" s="307"/>
      <c r="M29" s="306"/>
      <c r="N29" s="306"/>
      <c r="O29" s="308"/>
      <c r="P29" s="309">
        <v>15</v>
      </c>
      <c r="Q29" s="306" t="s">
        <v>95</v>
      </c>
      <c r="R29" s="267">
        <v>1</v>
      </c>
      <c r="S29" s="268"/>
      <c r="T29" s="268"/>
      <c r="U29" s="310"/>
      <c r="V29" s="311">
        <f t="shared" si="2"/>
        <v>15</v>
      </c>
      <c r="W29" s="312">
        <f t="shared" si="3"/>
        <v>1</v>
      </c>
    </row>
    <row r="30" spans="1:23" ht="15" thickBot="1" x14ac:dyDescent="0.4">
      <c r="A30" s="613" t="s">
        <v>143</v>
      </c>
      <c r="B30" s="639"/>
      <c r="C30" s="639"/>
      <c r="D30" s="639"/>
      <c r="E30" s="639"/>
      <c r="F30" s="639"/>
      <c r="G30" s="639"/>
      <c r="H30" s="639"/>
      <c r="I30" s="639"/>
      <c r="J30" s="639"/>
      <c r="K30" s="639"/>
      <c r="L30" s="639"/>
      <c r="M30" s="639"/>
      <c r="N30" s="639"/>
      <c r="O30" s="639"/>
      <c r="P30" s="639"/>
      <c r="Q30" s="639"/>
      <c r="R30" s="639"/>
      <c r="S30" s="639"/>
      <c r="T30" s="639"/>
      <c r="U30" s="639"/>
      <c r="V30" s="640"/>
      <c r="W30" s="721">
        <v>23</v>
      </c>
    </row>
    <row r="31" spans="1:23" s="718" customFormat="1" ht="12" x14ac:dyDescent="0.25">
      <c r="A31" s="413"/>
      <c r="B31" s="383"/>
      <c r="C31" s="384" t="s">
        <v>36</v>
      </c>
      <c r="D31" s="385">
        <f>SUM(D5:D29)</f>
        <v>320</v>
      </c>
      <c r="E31" s="385"/>
      <c r="F31" s="386">
        <f>SUM(F5:F29)</f>
        <v>20</v>
      </c>
      <c r="G31" s="385">
        <f>SUM(G5:G29)</f>
        <v>330</v>
      </c>
      <c r="H31" s="385"/>
      <c r="I31" s="386">
        <f>SUM(I5:I29)</f>
        <v>25</v>
      </c>
      <c r="J31" s="387">
        <f>SUM(J5:J29)</f>
        <v>390</v>
      </c>
      <c r="K31" s="387"/>
      <c r="L31" s="723">
        <f>SUM(L5:L29)</f>
        <v>28</v>
      </c>
      <c r="M31" s="387">
        <f>SUM(M5:M29)</f>
        <v>360</v>
      </c>
      <c r="N31" s="387"/>
      <c r="O31" s="388">
        <f>SUM(O5:O30)</f>
        <v>29</v>
      </c>
      <c r="P31" s="389">
        <f>SUM(P5:P30)</f>
        <v>360</v>
      </c>
      <c r="Q31" s="389"/>
      <c r="R31" s="390">
        <f>SUM(R5:R30)</f>
        <v>27</v>
      </c>
      <c r="S31" s="389">
        <f>SUM(S5:S30)</f>
        <v>225</v>
      </c>
      <c r="T31" s="389"/>
      <c r="U31" s="390">
        <f>SUM(U5:U30)</f>
        <v>28</v>
      </c>
      <c r="V31" s="384">
        <f>SUM(V5:V29)</f>
        <v>1985</v>
      </c>
      <c r="W31" s="391">
        <f>SUM(W4:W29)</f>
        <v>157</v>
      </c>
    </row>
    <row r="32" spans="1:23" s="718" customFormat="1" ht="12" x14ac:dyDescent="0.25">
      <c r="A32" s="383"/>
      <c r="B32" s="383"/>
      <c r="C32" s="394" t="s">
        <v>37</v>
      </c>
      <c r="D32" s="712">
        <f>SUM(D31,G31)-(D14+G14)</f>
        <v>560</v>
      </c>
      <c r="E32" s="712"/>
      <c r="F32" s="712"/>
      <c r="G32" s="712">
        <f>SUM(F31,I31)</f>
        <v>45</v>
      </c>
      <c r="H32" s="712"/>
      <c r="I32" s="712"/>
      <c r="J32" s="709">
        <f>SUM(J31,M31)-(J14+M14)</f>
        <v>660</v>
      </c>
      <c r="K32" s="710"/>
      <c r="L32" s="711"/>
      <c r="M32" s="709">
        <f>SUM(L31,O31)</f>
        <v>57</v>
      </c>
      <c r="N32" s="710"/>
      <c r="O32" s="711"/>
      <c r="P32" s="709">
        <f>SUM(P31,S31)-(P14+S14)</f>
        <v>495</v>
      </c>
      <c r="Q32" s="710"/>
      <c r="R32" s="711"/>
      <c r="S32" s="709">
        <f>SUM(R31,U31)</f>
        <v>55</v>
      </c>
      <c r="T32" s="710"/>
      <c r="U32" s="711"/>
      <c r="V32" s="564"/>
      <c r="W32" s="395">
        <f>W31+W30</f>
        <v>180</v>
      </c>
    </row>
    <row r="33" spans="1:23" s="718" customFormat="1" ht="12" x14ac:dyDescent="0.35">
      <c r="A33" s="383"/>
      <c r="B33" s="383"/>
      <c r="C33" s="383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6"/>
      <c r="V33" s="534">
        <f>SUM(W27,W14,W7,W6,W30)</f>
        <v>58</v>
      </c>
      <c r="W33" s="535" t="s">
        <v>7</v>
      </c>
    </row>
    <row r="34" spans="1:23" hidden="1" x14ac:dyDescent="0.35">
      <c r="A34" s="313"/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42">
        <f>(V33*100)/W32</f>
        <v>32.222222222222221</v>
      </c>
      <c r="W34" s="313"/>
    </row>
  </sheetData>
  <mergeCells count="22">
    <mergeCell ref="P3:R3"/>
    <mergeCell ref="D32:F32"/>
    <mergeCell ref="G32:I32"/>
    <mergeCell ref="J32:L32"/>
    <mergeCell ref="M32:O32"/>
    <mergeCell ref="P32:R32"/>
    <mergeCell ref="S3:U3"/>
    <mergeCell ref="S32:U32"/>
    <mergeCell ref="A30:V30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</mergeCells>
  <pageMargins left="0.23622047244094491" right="0.23622047244094491" top="0.39370078740157483" bottom="0.39370078740157483" header="0" footer="0"/>
  <pageSetup paperSize="9" scale="91" fitToHeight="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-0.499984740745262"/>
    <pageSetUpPr fitToPage="1"/>
  </sheetPr>
  <dimension ref="A1:X33"/>
  <sheetViews>
    <sheetView topLeftCell="M1" zoomScaleNormal="100" workbookViewId="0">
      <selection activeCell="AA11" sqref="A1:XFD1048576"/>
    </sheetView>
  </sheetViews>
  <sheetFormatPr defaultColWidth="8.81640625" defaultRowHeight="13.5" x14ac:dyDescent="0.35"/>
  <cols>
    <col min="1" max="1" width="34.54296875" style="313" customWidth="1"/>
    <col min="2" max="2" width="13.54296875" style="313" bestFit="1" customWidth="1"/>
    <col min="3" max="3" width="8.453125" style="313" bestFit="1" customWidth="1"/>
    <col min="4" max="4" width="5.54296875" style="313" bestFit="1" customWidth="1"/>
    <col min="5" max="5" width="4" style="313" bestFit="1" customWidth="1"/>
    <col min="6" max="6" width="5.26953125" style="313" bestFit="1" customWidth="1"/>
    <col min="7" max="7" width="5.54296875" style="313" bestFit="1" customWidth="1"/>
    <col min="8" max="8" width="4" style="313" bestFit="1" customWidth="1"/>
    <col min="9" max="9" width="5.26953125" style="313" bestFit="1" customWidth="1"/>
    <col min="10" max="10" width="5.54296875" style="313" bestFit="1" customWidth="1"/>
    <col min="11" max="11" width="4" style="313" bestFit="1" customWidth="1"/>
    <col min="12" max="12" width="5.26953125" style="313" bestFit="1" customWidth="1"/>
    <col min="13" max="13" width="5.54296875" style="313" bestFit="1" customWidth="1"/>
    <col min="14" max="14" width="4" style="313" bestFit="1" customWidth="1"/>
    <col min="15" max="15" width="5.26953125" style="313" bestFit="1" customWidth="1"/>
    <col min="16" max="16" width="5.54296875" style="313" bestFit="1" customWidth="1"/>
    <col min="17" max="17" width="4" style="313" bestFit="1" customWidth="1"/>
    <col min="18" max="18" width="5.26953125" style="313" bestFit="1" customWidth="1"/>
    <col min="19" max="19" width="5.54296875" style="313" bestFit="1" customWidth="1"/>
    <col min="20" max="20" width="4" style="313" bestFit="1" customWidth="1"/>
    <col min="21" max="21" width="5.26953125" style="313" bestFit="1" customWidth="1"/>
    <col min="22" max="22" width="5.7265625" style="313" bestFit="1" customWidth="1"/>
    <col min="23" max="23" width="6.26953125" style="313" customWidth="1"/>
    <col min="24" max="16384" width="8.81640625" style="313"/>
  </cols>
  <sheetData>
    <row r="1" spans="1:24" s="382" customFormat="1" ht="12.5" thickBot="1" x14ac:dyDescent="0.4">
      <c r="A1" s="616" t="s">
        <v>169</v>
      </c>
      <c r="B1" s="616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6"/>
      <c r="W1" s="617"/>
    </row>
    <row r="2" spans="1:24" s="382" customFormat="1" ht="12" x14ac:dyDescent="0.3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34" t="s">
        <v>5</v>
      </c>
      <c r="Q2" s="635"/>
      <c r="R2" s="635"/>
      <c r="S2" s="635"/>
      <c r="T2" s="635"/>
      <c r="U2" s="636"/>
      <c r="V2" s="594" t="s">
        <v>6</v>
      </c>
      <c r="W2" s="598" t="s">
        <v>7</v>
      </c>
    </row>
    <row r="3" spans="1:24" s="382" customFormat="1" ht="12" x14ac:dyDescent="0.3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32" t="s">
        <v>12</v>
      </c>
      <c r="Q3" s="630"/>
      <c r="R3" s="630"/>
      <c r="S3" s="630" t="s">
        <v>13</v>
      </c>
      <c r="T3" s="630"/>
      <c r="U3" s="631"/>
      <c r="V3" s="594"/>
      <c r="W3" s="599"/>
    </row>
    <row r="4" spans="1:24" s="382" customFormat="1" ht="12.5" thickBot="1" x14ac:dyDescent="0.4">
      <c r="A4" s="608"/>
      <c r="B4" s="609"/>
      <c r="C4" s="610"/>
      <c r="D4" s="428" t="s">
        <v>14</v>
      </c>
      <c r="E4" s="429" t="s">
        <v>15</v>
      </c>
      <c r="F4" s="430" t="s">
        <v>7</v>
      </c>
      <c r="G4" s="429" t="s">
        <v>14</v>
      </c>
      <c r="H4" s="429" t="s">
        <v>15</v>
      </c>
      <c r="I4" s="431" t="s">
        <v>7</v>
      </c>
      <c r="J4" s="730" t="s">
        <v>14</v>
      </c>
      <c r="K4" s="429" t="s">
        <v>15</v>
      </c>
      <c r="L4" s="433" t="s">
        <v>7</v>
      </c>
      <c r="M4" s="434" t="s">
        <v>14</v>
      </c>
      <c r="N4" s="429" t="s">
        <v>15</v>
      </c>
      <c r="O4" s="435" t="s">
        <v>7</v>
      </c>
      <c r="P4" s="436" t="s">
        <v>14</v>
      </c>
      <c r="Q4" s="429" t="s">
        <v>15</v>
      </c>
      <c r="R4" s="437" t="s">
        <v>7</v>
      </c>
      <c r="S4" s="438" t="s">
        <v>14</v>
      </c>
      <c r="T4" s="429" t="s">
        <v>15</v>
      </c>
      <c r="U4" s="439" t="s">
        <v>7</v>
      </c>
      <c r="V4" s="594"/>
      <c r="W4" s="600"/>
    </row>
    <row r="5" spans="1:24" ht="15" customHeight="1" x14ac:dyDescent="0.35">
      <c r="A5" s="757" t="s">
        <v>92</v>
      </c>
      <c r="B5" s="266" t="s">
        <v>16</v>
      </c>
      <c r="C5" s="275" t="s">
        <v>112</v>
      </c>
      <c r="D5" s="233">
        <v>30</v>
      </c>
      <c r="E5" s="239" t="s">
        <v>108</v>
      </c>
      <c r="F5" s="317">
        <v>9</v>
      </c>
      <c r="G5" s="239">
        <v>30</v>
      </c>
      <c r="H5" s="239" t="s">
        <v>108</v>
      </c>
      <c r="I5" s="236">
        <v>9</v>
      </c>
      <c r="J5" s="318">
        <v>30</v>
      </c>
      <c r="K5" s="239" t="s">
        <v>108</v>
      </c>
      <c r="L5" s="319">
        <v>9</v>
      </c>
      <c r="M5" s="320">
        <v>30</v>
      </c>
      <c r="N5" s="239" t="s">
        <v>108</v>
      </c>
      <c r="O5" s="321">
        <v>9</v>
      </c>
      <c r="P5" s="238">
        <v>30</v>
      </c>
      <c r="Q5" s="239" t="s">
        <v>108</v>
      </c>
      <c r="R5" s="240">
        <v>9</v>
      </c>
      <c r="S5" s="241">
        <v>30</v>
      </c>
      <c r="T5" s="239" t="s">
        <v>109</v>
      </c>
      <c r="U5" s="242">
        <v>16</v>
      </c>
      <c r="V5" s="265">
        <f t="shared" ref="V5:V17" si="0">SUM(D5,G5,J5,M5,P5,S5)</f>
        <v>180</v>
      </c>
      <c r="W5" s="5">
        <f t="shared" ref="W5:W12" si="1">SUM(F5,I5,L5,O5,R5,U5)</f>
        <v>61</v>
      </c>
    </row>
    <row r="6" spans="1:24" x14ac:dyDescent="0.35">
      <c r="A6" s="230" t="s">
        <v>122</v>
      </c>
      <c r="B6" s="245" t="s">
        <v>19</v>
      </c>
      <c r="C6" s="246" t="s">
        <v>115</v>
      </c>
      <c r="D6" s="334"/>
      <c r="E6" s="252"/>
      <c r="F6" s="314"/>
      <c r="G6" s="252"/>
      <c r="H6" s="252"/>
      <c r="I6" s="347"/>
      <c r="J6" s="220"/>
      <c r="K6" s="252"/>
      <c r="L6" s="316"/>
      <c r="M6" s="315"/>
      <c r="N6" s="252"/>
      <c r="O6" s="237"/>
      <c r="P6" s="251">
        <v>30</v>
      </c>
      <c r="Q6" s="252" t="s">
        <v>109</v>
      </c>
      <c r="R6" s="253">
        <v>2</v>
      </c>
      <c r="S6" s="254">
        <v>30</v>
      </c>
      <c r="T6" s="252" t="s">
        <v>109</v>
      </c>
      <c r="U6" s="255">
        <v>2</v>
      </c>
      <c r="V6" s="265">
        <f t="shared" si="0"/>
        <v>60</v>
      </c>
      <c r="W6" s="5">
        <f t="shared" si="1"/>
        <v>4</v>
      </c>
    </row>
    <row r="7" spans="1:24" x14ac:dyDescent="0.35">
      <c r="A7" s="256" t="s">
        <v>18</v>
      </c>
      <c r="B7" s="266" t="s">
        <v>19</v>
      </c>
      <c r="C7" s="246" t="s">
        <v>115</v>
      </c>
      <c r="D7" s="288"/>
      <c r="E7" s="261"/>
      <c r="F7" s="289"/>
      <c r="G7" s="261"/>
      <c r="H7" s="261"/>
      <c r="I7" s="290"/>
      <c r="J7" s="283">
        <v>30</v>
      </c>
      <c r="K7" s="261" t="s">
        <v>108</v>
      </c>
      <c r="L7" s="322">
        <v>4</v>
      </c>
      <c r="M7" s="285">
        <v>30</v>
      </c>
      <c r="N7" s="261" t="s">
        <v>108</v>
      </c>
      <c r="O7" s="323">
        <v>4</v>
      </c>
      <c r="P7" s="260">
        <v>30</v>
      </c>
      <c r="Q7" s="261" t="s">
        <v>108</v>
      </c>
      <c r="R7" s="262">
        <v>4</v>
      </c>
      <c r="S7" s="263">
        <v>30</v>
      </c>
      <c r="T7" s="261" t="s">
        <v>108</v>
      </c>
      <c r="U7" s="264">
        <v>4</v>
      </c>
      <c r="V7" s="265">
        <f t="shared" si="0"/>
        <v>120</v>
      </c>
      <c r="W7" s="5">
        <f t="shared" si="1"/>
        <v>16</v>
      </c>
    </row>
    <row r="8" spans="1:24" x14ac:dyDescent="0.35">
      <c r="A8" s="256" t="s">
        <v>51</v>
      </c>
      <c r="B8" s="266" t="s">
        <v>16</v>
      </c>
      <c r="C8" s="275" t="s">
        <v>94</v>
      </c>
      <c r="D8" s="348">
        <v>15</v>
      </c>
      <c r="E8" s="5" t="s">
        <v>109</v>
      </c>
      <c r="F8" s="5">
        <v>1</v>
      </c>
      <c r="G8" s="5">
        <v>15</v>
      </c>
      <c r="H8" s="5" t="s">
        <v>109</v>
      </c>
      <c r="I8" s="349">
        <v>1</v>
      </c>
      <c r="J8" s="283">
        <v>15</v>
      </c>
      <c r="K8" s="279" t="s">
        <v>109</v>
      </c>
      <c r="L8" s="226">
        <v>1</v>
      </c>
      <c r="M8" s="227">
        <v>15</v>
      </c>
      <c r="N8" s="227" t="s">
        <v>109</v>
      </c>
      <c r="O8" s="259">
        <v>1</v>
      </c>
      <c r="P8" s="260">
        <v>30</v>
      </c>
      <c r="Q8" s="279" t="s">
        <v>109</v>
      </c>
      <c r="R8" s="272">
        <v>1</v>
      </c>
      <c r="S8" s="273">
        <v>30</v>
      </c>
      <c r="T8" s="325" t="s">
        <v>109</v>
      </c>
      <c r="U8" s="264">
        <v>1</v>
      </c>
      <c r="V8" s="265">
        <f t="shared" si="0"/>
        <v>120</v>
      </c>
      <c r="W8" s="5">
        <f t="shared" si="1"/>
        <v>6</v>
      </c>
    </row>
    <row r="9" spans="1:24" x14ac:dyDescent="0.35">
      <c r="A9" s="256" t="s">
        <v>52</v>
      </c>
      <c r="B9" s="266" t="s">
        <v>16</v>
      </c>
      <c r="C9" s="275" t="s">
        <v>21</v>
      </c>
      <c r="D9" s="288"/>
      <c r="E9" s="285"/>
      <c r="F9" s="289"/>
      <c r="G9" s="261"/>
      <c r="H9" s="285"/>
      <c r="I9" s="290"/>
      <c r="J9" s="283">
        <v>15</v>
      </c>
      <c r="K9" s="279" t="s">
        <v>109</v>
      </c>
      <c r="L9" s="226">
        <v>1</v>
      </c>
      <c r="M9" s="227">
        <v>15</v>
      </c>
      <c r="N9" s="227" t="s">
        <v>109</v>
      </c>
      <c r="O9" s="259">
        <v>1</v>
      </c>
      <c r="P9" s="260"/>
      <c r="Q9" s="280"/>
      <c r="R9" s="272"/>
      <c r="S9" s="273"/>
      <c r="T9" s="740"/>
      <c r="U9" s="264"/>
      <c r="V9" s="265">
        <f t="shared" si="0"/>
        <v>30</v>
      </c>
      <c r="W9" s="5">
        <f t="shared" si="1"/>
        <v>2</v>
      </c>
    </row>
    <row r="10" spans="1:24" x14ac:dyDescent="0.35">
      <c r="A10" s="256" t="s">
        <v>144</v>
      </c>
      <c r="B10" s="266" t="s">
        <v>16</v>
      </c>
      <c r="C10" s="246" t="s">
        <v>115</v>
      </c>
      <c r="D10" s="288">
        <v>75</v>
      </c>
      <c r="E10" s="285" t="s">
        <v>109</v>
      </c>
      <c r="F10" s="289">
        <v>4</v>
      </c>
      <c r="G10" s="261">
        <v>75</v>
      </c>
      <c r="H10" s="285" t="s">
        <v>109</v>
      </c>
      <c r="I10" s="290">
        <v>4</v>
      </c>
      <c r="J10" s="283">
        <v>75</v>
      </c>
      <c r="K10" s="279" t="s">
        <v>109</v>
      </c>
      <c r="L10" s="226">
        <v>4</v>
      </c>
      <c r="M10" s="227">
        <v>75</v>
      </c>
      <c r="N10" s="227" t="s">
        <v>109</v>
      </c>
      <c r="O10" s="259">
        <v>4</v>
      </c>
      <c r="P10" s="260">
        <v>75</v>
      </c>
      <c r="Q10" s="280" t="s">
        <v>109</v>
      </c>
      <c r="R10" s="272">
        <v>4</v>
      </c>
      <c r="S10" s="273"/>
      <c r="T10" s="740"/>
      <c r="U10" s="264"/>
      <c r="V10" s="265">
        <f t="shared" si="0"/>
        <v>375</v>
      </c>
      <c r="W10" s="5">
        <f t="shared" si="1"/>
        <v>20</v>
      </c>
    </row>
    <row r="11" spans="1:24" x14ac:dyDescent="0.35">
      <c r="A11" s="256" t="s">
        <v>54</v>
      </c>
      <c r="B11" s="245" t="s">
        <v>16</v>
      </c>
      <c r="C11" s="281" t="s">
        <v>113</v>
      </c>
      <c r="D11" s="288"/>
      <c r="E11" s="285"/>
      <c r="F11" s="289"/>
      <c r="G11" s="261"/>
      <c r="H11" s="285"/>
      <c r="I11" s="290"/>
      <c r="J11" s="283">
        <v>30</v>
      </c>
      <c r="K11" s="279" t="s">
        <v>110</v>
      </c>
      <c r="L11" s="226">
        <v>1</v>
      </c>
      <c r="M11" s="227">
        <v>30</v>
      </c>
      <c r="N11" s="227" t="s">
        <v>110</v>
      </c>
      <c r="O11" s="259">
        <v>1</v>
      </c>
      <c r="P11" s="260">
        <v>30</v>
      </c>
      <c r="Q11" s="280" t="s">
        <v>110</v>
      </c>
      <c r="R11" s="272">
        <v>1</v>
      </c>
      <c r="S11" s="273">
        <v>30</v>
      </c>
      <c r="T11" s="740" t="s">
        <v>95</v>
      </c>
      <c r="U11" s="264">
        <v>2</v>
      </c>
      <c r="V11" s="265">
        <f t="shared" si="0"/>
        <v>120</v>
      </c>
      <c r="W11" s="5">
        <f t="shared" si="1"/>
        <v>5</v>
      </c>
      <c r="X11" s="760"/>
    </row>
    <row r="12" spans="1:24" x14ac:dyDescent="0.35">
      <c r="A12" s="256" t="s">
        <v>23</v>
      </c>
      <c r="B12" s="245" t="s">
        <v>19</v>
      </c>
      <c r="C12" s="281" t="s">
        <v>21</v>
      </c>
      <c r="D12" s="288"/>
      <c r="E12" s="285"/>
      <c r="F12" s="289"/>
      <c r="G12" s="261"/>
      <c r="H12" s="285"/>
      <c r="I12" s="290"/>
      <c r="J12" s="283">
        <v>15</v>
      </c>
      <c r="K12" s="279" t="s">
        <v>109</v>
      </c>
      <c r="L12" s="226">
        <v>1</v>
      </c>
      <c r="M12" s="227">
        <v>15</v>
      </c>
      <c r="N12" s="227" t="s">
        <v>109</v>
      </c>
      <c r="O12" s="259">
        <v>1</v>
      </c>
      <c r="P12" s="260">
        <v>15</v>
      </c>
      <c r="Q12" s="279" t="s">
        <v>109</v>
      </c>
      <c r="R12" s="272">
        <v>1</v>
      </c>
      <c r="S12" s="273">
        <v>15</v>
      </c>
      <c r="T12" s="325" t="s">
        <v>109</v>
      </c>
      <c r="U12" s="264">
        <v>1</v>
      </c>
      <c r="V12" s="265">
        <f t="shared" si="0"/>
        <v>60</v>
      </c>
      <c r="W12" s="5">
        <f t="shared" si="1"/>
        <v>4</v>
      </c>
    </row>
    <row r="13" spans="1:24" x14ac:dyDescent="0.35">
      <c r="A13" s="256" t="s">
        <v>120</v>
      </c>
      <c r="B13" s="266" t="s">
        <v>16</v>
      </c>
      <c r="C13" s="281" t="s">
        <v>105</v>
      </c>
      <c r="D13" s="288"/>
      <c r="E13" s="285"/>
      <c r="F13" s="289"/>
      <c r="G13" s="261"/>
      <c r="H13" s="285"/>
      <c r="I13" s="290"/>
      <c r="J13" s="283">
        <v>30</v>
      </c>
      <c r="K13" s="279" t="s">
        <v>109</v>
      </c>
      <c r="L13" s="226">
        <v>1</v>
      </c>
      <c r="M13" s="227">
        <v>30</v>
      </c>
      <c r="N13" s="227" t="s">
        <v>109</v>
      </c>
      <c r="O13" s="259">
        <v>1</v>
      </c>
      <c r="P13" s="260"/>
      <c r="Q13" s="279"/>
      <c r="R13" s="272"/>
      <c r="S13" s="273"/>
      <c r="T13" s="325"/>
      <c r="U13" s="264"/>
      <c r="V13" s="265">
        <f>SUM(D13,G13,J13,M13,P13,S13)</f>
        <v>60</v>
      </c>
      <c r="W13" s="341">
        <f t="shared" ref="W13:W17" si="2">SUM(F13,I13,L13,O13,R13,U13)</f>
        <v>2</v>
      </c>
    </row>
    <row r="14" spans="1:24" x14ac:dyDescent="0.35">
      <c r="A14" s="256" t="s">
        <v>24</v>
      </c>
      <c r="B14" s="266" t="s">
        <v>16</v>
      </c>
      <c r="C14" s="246" t="s">
        <v>115</v>
      </c>
      <c r="D14" s="288"/>
      <c r="E14" s="261"/>
      <c r="F14" s="289"/>
      <c r="G14" s="261"/>
      <c r="H14" s="261"/>
      <c r="I14" s="290"/>
      <c r="J14" s="283">
        <v>30</v>
      </c>
      <c r="K14" s="279" t="s">
        <v>110</v>
      </c>
      <c r="L14" s="226">
        <v>2</v>
      </c>
      <c r="M14" s="227">
        <v>30</v>
      </c>
      <c r="N14" s="351" t="s">
        <v>95</v>
      </c>
      <c r="O14" s="259">
        <v>2</v>
      </c>
      <c r="P14" s="283"/>
      <c r="Q14" s="285"/>
      <c r="R14" s="316"/>
      <c r="S14" s="315"/>
      <c r="T14" s="285"/>
      <c r="U14" s="323"/>
      <c r="V14" s="265">
        <f t="shared" si="0"/>
        <v>60</v>
      </c>
      <c r="W14" s="5">
        <f t="shared" si="2"/>
        <v>4</v>
      </c>
    </row>
    <row r="15" spans="1:24" x14ac:dyDescent="0.35">
      <c r="A15" s="256" t="s">
        <v>126</v>
      </c>
      <c r="B15" s="245" t="s">
        <v>19</v>
      </c>
      <c r="C15" s="246" t="s">
        <v>115</v>
      </c>
      <c r="D15" s="257"/>
      <c r="E15" s="225"/>
      <c r="F15" s="248"/>
      <c r="G15" s="225"/>
      <c r="H15" s="225"/>
      <c r="I15" s="258"/>
      <c r="J15" s="225">
        <v>30</v>
      </c>
      <c r="K15" s="350" t="s">
        <v>95</v>
      </c>
      <c r="L15" s="248">
        <v>2</v>
      </c>
      <c r="M15" s="227"/>
      <c r="N15" s="351"/>
      <c r="O15" s="259"/>
      <c r="P15" s="260"/>
      <c r="Q15" s="263"/>
      <c r="R15" s="262"/>
      <c r="S15" s="263"/>
      <c r="T15" s="263"/>
      <c r="U15" s="264"/>
      <c r="V15" s="265">
        <f t="shared" si="0"/>
        <v>30</v>
      </c>
      <c r="W15" s="5">
        <f t="shared" si="2"/>
        <v>2</v>
      </c>
    </row>
    <row r="16" spans="1:24" x14ac:dyDescent="0.35">
      <c r="A16" s="256" t="s">
        <v>142</v>
      </c>
      <c r="B16" s="266" t="s">
        <v>16</v>
      </c>
      <c r="C16" s="246" t="s">
        <v>115</v>
      </c>
      <c r="D16" s="288"/>
      <c r="E16" s="261"/>
      <c r="F16" s="289"/>
      <c r="G16" s="261"/>
      <c r="H16" s="261"/>
      <c r="I16" s="290"/>
      <c r="J16" s="283"/>
      <c r="K16" s="279"/>
      <c r="L16" s="226"/>
      <c r="M16" s="227"/>
      <c r="N16" s="325"/>
      <c r="O16" s="323"/>
      <c r="P16" s="260">
        <v>30</v>
      </c>
      <c r="Q16" s="285" t="s">
        <v>109</v>
      </c>
      <c r="R16" s="262">
        <v>1</v>
      </c>
      <c r="S16" s="263">
        <v>30</v>
      </c>
      <c r="T16" s="285" t="s">
        <v>95</v>
      </c>
      <c r="U16" s="264">
        <v>2</v>
      </c>
      <c r="V16" s="265">
        <f t="shared" si="0"/>
        <v>60</v>
      </c>
      <c r="W16" s="5">
        <f t="shared" si="2"/>
        <v>3</v>
      </c>
    </row>
    <row r="17" spans="1:23" x14ac:dyDescent="0.35">
      <c r="A17" s="256" t="s">
        <v>25</v>
      </c>
      <c r="B17" s="266" t="s">
        <v>16</v>
      </c>
      <c r="C17" s="246" t="s">
        <v>115</v>
      </c>
      <c r="D17" s="288">
        <v>30</v>
      </c>
      <c r="E17" s="285" t="s">
        <v>109</v>
      </c>
      <c r="F17" s="289">
        <v>1</v>
      </c>
      <c r="G17" s="261">
        <v>30</v>
      </c>
      <c r="H17" s="285" t="s">
        <v>95</v>
      </c>
      <c r="I17" s="290">
        <v>2</v>
      </c>
      <c r="J17" s="283"/>
      <c r="K17" s="285"/>
      <c r="L17" s="316"/>
      <c r="M17" s="315"/>
      <c r="N17" s="285"/>
      <c r="O17" s="323"/>
      <c r="P17" s="260"/>
      <c r="Q17" s="263"/>
      <c r="R17" s="262"/>
      <c r="S17" s="263"/>
      <c r="T17" s="263"/>
      <c r="U17" s="264"/>
      <c r="V17" s="265">
        <f t="shared" si="0"/>
        <v>60</v>
      </c>
      <c r="W17" s="5">
        <f t="shared" si="2"/>
        <v>3</v>
      </c>
    </row>
    <row r="18" spans="1:23" x14ac:dyDescent="0.35">
      <c r="A18" s="256" t="s">
        <v>47</v>
      </c>
      <c r="B18" s="266" t="s">
        <v>16</v>
      </c>
      <c r="C18" s="281" t="s">
        <v>113</v>
      </c>
      <c r="D18" s="288"/>
      <c r="E18" s="285"/>
      <c r="F18" s="289"/>
      <c r="G18" s="261"/>
      <c r="H18" s="285"/>
      <c r="I18" s="290"/>
      <c r="J18" s="283">
        <v>30</v>
      </c>
      <c r="K18" s="285" t="s">
        <v>109</v>
      </c>
      <c r="L18" s="322">
        <v>1</v>
      </c>
      <c r="M18" s="285">
        <v>30</v>
      </c>
      <c r="N18" s="285" t="s">
        <v>95</v>
      </c>
      <c r="O18" s="323">
        <v>2</v>
      </c>
      <c r="P18" s="260"/>
      <c r="Q18" s="263"/>
      <c r="R18" s="262"/>
      <c r="S18" s="263"/>
      <c r="T18" s="263"/>
      <c r="U18" s="264"/>
      <c r="V18" s="265">
        <v>60</v>
      </c>
      <c r="W18" s="5">
        <v>3</v>
      </c>
    </row>
    <row r="19" spans="1:23" x14ac:dyDescent="0.35">
      <c r="A19" s="256" t="s">
        <v>125</v>
      </c>
      <c r="B19" s="266" t="s">
        <v>16</v>
      </c>
      <c r="C19" s="281" t="s">
        <v>113</v>
      </c>
      <c r="D19" s="288"/>
      <c r="E19" s="261"/>
      <c r="F19" s="289"/>
      <c r="G19" s="261"/>
      <c r="H19" s="261"/>
      <c r="I19" s="290"/>
      <c r="J19" s="283"/>
      <c r="K19" s="285"/>
      <c r="L19" s="322"/>
      <c r="M19" s="285"/>
      <c r="N19" s="285"/>
      <c r="O19" s="323"/>
      <c r="P19" s="260">
        <v>30</v>
      </c>
      <c r="Q19" s="285" t="s">
        <v>95</v>
      </c>
      <c r="R19" s="262">
        <v>2</v>
      </c>
      <c r="S19" s="263"/>
      <c r="T19" s="285"/>
      <c r="U19" s="264"/>
      <c r="V19" s="265">
        <f t="shared" ref="V19:V28" si="3">SUM(D19,G19,J19,M19,P19,S19)</f>
        <v>30</v>
      </c>
      <c r="W19" s="5">
        <f t="shared" ref="W19:W28" si="4">SUM(F19,I19,L19,O19,R19,U19)</f>
        <v>2</v>
      </c>
    </row>
    <row r="20" spans="1:23" x14ac:dyDescent="0.35">
      <c r="A20" s="256" t="s">
        <v>26</v>
      </c>
      <c r="B20" s="266" t="s">
        <v>16</v>
      </c>
      <c r="C20" s="275" t="s">
        <v>113</v>
      </c>
      <c r="D20" s="228">
        <v>30</v>
      </c>
      <c r="E20" s="227" t="s">
        <v>109</v>
      </c>
      <c r="F20" s="226">
        <v>1</v>
      </c>
      <c r="G20" s="227">
        <v>30</v>
      </c>
      <c r="H20" s="227" t="s">
        <v>95</v>
      </c>
      <c r="I20" s="259">
        <v>2</v>
      </c>
      <c r="J20" s="283"/>
      <c r="K20" s="285"/>
      <c r="L20" s="322"/>
      <c r="M20" s="285"/>
      <c r="N20" s="285"/>
      <c r="O20" s="323"/>
      <c r="P20" s="260"/>
      <c r="Q20" s="263"/>
      <c r="R20" s="262"/>
      <c r="S20" s="263"/>
      <c r="T20" s="263"/>
      <c r="U20" s="264"/>
      <c r="V20" s="265">
        <f t="shared" si="3"/>
        <v>60</v>
      </c>
      <c r="W20" s="5">
        <f t="shared" si="4"/>
        <v>3</v>
      </c>
    </row>
    <row r="21" spans="1:23" ht="15" customHeight="1" x14ac:dyDescent="0.35">
      <c r="A21" s="256" t="s">
        <v>27</v>
      </c>
      <c r="B21" s="266" t="s">
        <v>16</v>
      </c>
      <c r="C21" s="246" t="s">
        <v>115</v>
      </c>
      <c r="D21" s="288">
        <v>30</v>
      </c>
      <c r="E21" s="285" t="s">
        <v>109</v>
      </c>
      <c r="F21" s="289">
        <v>1</v>
      </c>
      <c r="G21" s="261">
        <v>30</v>
      </c>
      <c r="H21" s="285" t="s">
        <v>95</v>
      </c>
      <c r="I21" s="290">
        <v>2</v>
      </c>
      <c r="J21" s="283"/>
      <c r="K21" s="285"/>
      <c r="L21" s="322"/>
      <c r="M21" s="285"/>
      <c r="N21" s="285"/>
      <c r="O21" s="323"/>
      <c r="P21" s="260"/>
      <c r="Q21" s="263"/>
      <c r="R21" s="262"/>
      <c r="S21" s="263"/>
      <c r="T21" s="263"/>
      <c r="U21" s="264"/>
      <c r="V21" s="265">
        <f t="shared" si="3"/>
        <v>60</v>
      </c>
      <c r="W21" s="5">
        <f t="shared" si="4"/>
        <v>3</v>
      </c>
    </row>
    <row r="22" spans="1:23" x14ac:dyDescent="0.35">
      <c r="A22" s="256" t="s">
        <v>28</v>
      </c>
      <c r="B22" s="266" t="s">
        <v>16</v>
      </c>
      <c r="C22" s="246" t="s">
        <v>115</v>
      </c>
      <c r="D22" s="288"/>
      <c r="E22" s="269"/>
      <c r="F22" s="289"/>
      <c r="G22" s="261"/>
      <c r="H22" s="261"/>
      <c r="I22" s="290"/>
      <c r="J22" s="283"/>
      <c r="K22" s="285"/>
      <c r="L22" s="322"/>
      <c r="M22" s="285"/>
      <c r="N22" s="285"/>
      <c r="O22" s="323"/>
      <c r="P22" s="260">
        <v>15</v>
      </c>
      <c r="Q22" s="263" t="s">
        <v>109</v>
      </c>
      <c r="R22" s="262">
        <v>1</v>
      </c>
      <c r="S22" s="263"/>
      <c r="T22" s="263"/>
      <c r="U22" s="264"/>
      <c r="V22" s="265">
        <f t="shared" si="3"/>
        <v>15</v>
      </c>
      <c r="W22" s="5">
        <f t="shared" si="4"/>
        <v>1</v>
      </c>
    </row>
    <row r="23" spans="1:23" x14ac:dyDescent="0.35">
      <c r="A23" s="256" t="s">
        <v>29</v>
      </c>
      <c r="B23" s="266" t="s">
        <v>16</v>
      </c>
      <c r="C23" s="246" t="s">
        <v>115</v>
      </c>
      <c r="D23" s="356"/>
      <c r="E23" s="329"/>
      <c r="F23" s="357"/>
      <c r="G23" s="358">
        <v>15</v>
      </c>
      <c r="H23" s="285" t="s">
        <v>95</v>
      </c>
      <c r="I23" s="290">
        <v>1</v>
      </c>
      <c r="J23" s="283"/>
      <c r="K23" s="285"/>
      <c r="L23" s="322"/>
      <c r="M23" s="285"/>
      <c r="N23" s="285"/>
      <c r="O23" s="323"/>
      <c r="P23" s="260"/>
      <c r="Q23" s="263"/>
      <c r="R23" s="262"/>
      <c r="S23" s="263"/>
      <c r="T23" s="263"/>
      <c r="U23" s="264"/>
      <c r="V23" s="265">
        <f t="shared" si="3"/>
        <v>15</v>
      </c>
      <c r="W23" s="5">
        <f t="shared" si="4"/>
        <v>1</v>
      </c>
    </row>
    <row r="24" spans="1:23" x14ac:dyDescent="0.35">
      <c r="A24" s="256" t="s">
        <v>30</v>
      </c>
      <c r="B24" s="266" t="s">
        <v>16</v>
      </c>
      <c r="C24" s="246" t="s">
        <v>115</v>
      </c>
      <c r="D24" s="288">
        <v>2</v>
      </c>
      <c r="E24" s="315" t="s">
        <v>109</v>
      </c>
      <c r="F24" s="289">
        <v>0</v>
      </c>
      <c r="G24" s="261"/>
      <c r="H24" s="261"/>
      <c r="I24" s="290"/>
      <c r="J24" s="283"/>
      <c r="K24" s="285"/>
      <c r="L24" s="322"/>
      <c r="M24" s="285"/>
      <c r="N24" s="285"/>
      <c r="O24" s="323"/>
      <c r="P24" s="260"/>
      <c r="Q24" s="263"/>
      <c r="R24" s="262"/>
      <c r="S24" s="263"/>
      <c r="T24" s="263"/>
      <c r="U24" s="264"/>
      <c r="V24" s="265">
        <f t="shared" si="3"/>
        <v>2</v>
      </c>
      <c r="W24" s="5">
        <f t="shared" si="4"/>
        <v>0</v>
      </c>
    </row>
    <row r="25" spans="1:23" x14ac:dyDescent="0.35">
      <c r="A25" s="256" t="s">
        <v>31</v>
      </c>
      <c r="B25" s="266" t="s">
        <v>16</v>
      </c>
      <c r="C25" s="246" t="s">
        <v>115</v>
      </c>
      <c r="D25" s="288">
        <v>3</v>
      </c>
      <c r="E25" s="285" t="s">
        <v>109</v>
      </c>
      <c r="F25" s="289">
        <v>0</v>
      </c>
      <c r="G25" s="261"/>
      <c r="H25" s="261"/>
      <c r="I25" s="290"/>
      <c r="J25" s="283"/>
      <c r="K25" s="285"/>
      <c r="L25" s="322"/>
      <c r="M25" s="285"/>
      <c r="N25" s="285"/>
      <c r="O25" s="323"/>
      <c r="P25" s="260"/>
      <c r="Q25" s="263"/>
      <c r="R25" s="262"/>
      <c r="S25" s="263"/>
      <c r="T25" s="263"/>
      <c r="U25" s="264"/>
      <c r="V25" s="265">
        <f t="shared" si="3"/>
        <v>3</v>
      </c>
      <c r="W25" s="5">
        <f t="shared" si="4"/>
        <v>0</v>
      </c>
    </row>
    <row r="26" spans="1:23" x14ac:dyDescent="0.35">
      <c r="A26" s="293" t="s">
        <v>32</v>
      </c>
      <c r="B26" s="245" t="s">
        <v>19</v>
      </c>
      <c r="C26" s="281" t="s">
        <v>113</v>
      </c>
      <c r="D26" s="288">
        <v>30</v>
      </c>
      <c r="E26" s="306" t="s">
        <v>110</v>
      </c>
      <c r="F26" s="289">
        <v>2</v>
      </c>
      <c r="G26" s="261">
        <v>30</v>
      </c>
      <c r="H26" s="285" t="s">
        <v>110</v>
      </c>
      <c r="I26" s="290">
        <v>2</v>
      </c>
      <c r="J26" s="283">
        <v>30</v>
      </c>
      <c r="K26" s="285" t="s">
        <v>110</v>
      </c>
      <c r="L26" s="322">
        <v>2</v>
      </c>
      <c r="M26" s="285">
        <v>30</v>
      </c>
      <c r="N26" s="285" t="s">
        <v>95</v>
      </c>
      <c r="O26" s="323">
        <v>3</v>
      </c>
      <c r="P26" s="260"/>
      <c r="Q26" s="263"/>
      <c r="R26" s="262"/>
      <c r="S26" s="263"/>
      <c r="T26" s="263"/>
      <c r="U26" s="264"/>
      <c r="V26" s="265">
        <f t="shared" si="3"/>
        <v>120</v>
      </c>
      <c r="W26" s="341">
        <f t="shared" si="4"/>
        <v>9</v>
      </c>
    </row>
    <row r="27" spans="1:23" x14ac:dyDescent="0.35">
      <c r="A27" s="293" t="s">
        <v>33</v>
      </c>
      <c r="B27" s="245" t="s">
        <v>19</v>
      </c>
      <c r="C27" s="281" t="s">
        <v>113</v>
      </c>
      <c r="D27" s="294">
        <v>30</v>
      </c>
      <c r="E27" s="295" t="s">
        <v>109</v>
      </c>
      <c r="F27" s="296">
        <v>0</v>
      </c>
      <c r="G27" s="360"/>
      <c r="H27" s="285"/>
      <c r="I27" s="323"/>
      <c r="J27" s="348"/>
      <c r="K27" s="5"/>
      <c r="L27" s="5"/>
      <c r="M27" s="5"/>
      <c r="N27" s="5"/>
      <c r="O27" s="349"/>
      <c r="P27" s="260"/>
      <c r="Q27" s="263"/>
      <c r="R27" s="262"/>
      <c r="S27" s="263"/>
      <c r="T27" s="263"/>
      <c r="U27" s="264"/>
      <c r="V27" s="265">
        <f t="shared" si="3"/>
        <v>30</v>
      </c>
      <c r="W27" s="341">
        <f t="shared" si="4"/>
        <v>0</v>
      </c>
    </row>
    <row r="28" spans="1:23" ht="14" thickBot="1" x14ac:dyDescent="0.4">
      <c r="A28" s="299" t="s">
        <v>48</v>
      </c>
      <c r="B28" s="300" t="s">
        <v>16</v>
      </c>
      <c r="C28" s="301" t="s">
        <v>115</v>
      </c>
      <c r="D28" s="326"/>
      <c r="E28" s="221"/>
      <c r="F28" s="338"/>
      <c r="G28" s="269"/>
      <c r="H28" s="269"/>
      <c r="I28" s="304"/>
      <c r="J28" s="305"/>
      <c r="K28" s="306"/>
      <c r="L28" s="307"/>
      <c r="M28" s="306"/>
      <c r="N28" s="306"/>
      <c r="O28" s="308"/>
      <c r="P28" s="309">
        <v>15</v>
      </c>
      <c r="Q28" s="306" t="s">
        <v>95</v>
      </c>
      <c r="R28" s="267">
        <v>1</v>
      </c>
      <c r="S28" s="268"/>
      <c r="T28" s="268"/>
      <c r="U28" s="310"/>
      <c r="V28" s="311">
        <f t="shared" si="3"/>
        <v>15</v>
      </c>
      <c r="W28" s="312">
        <f t="shared" si="4"/>
        <v>1</v>
      </c>
    </row>
    <row r="29" spans="1:23" ht="14" thickBot="1" x14ac:dyDescent="0.4">
      <c r="A29" s="613" t="s">
        <v>143</v>
      </c>
      <c r="B29" s="614"/>
      <c r="C29" s="614"/>
      <c r="D29" s="614"/>
      <c r="E29" s="614"/>
      <c r="F29" s="614"/>
      <c r="G29" s="614"/>
      <c r="H29" s="614"/>
      <c r="I29" s="614"/>
      <c r="J29" s="614"/>
      <c r="K29" s="614"/>
      <c r="L29" s="614"/>
      <c r="M29" s="614"/>
      <c r="N29" s="614"/>
      <c r="O29" s="614"/>
      <c r="P29" s="614"/>
      <c r="Q29" s="614"/>
      <c r="R29" s="614"/>
      <c r="S29" s="614"/>
      <c r="T29" s="614"/>
      <c r="U29" s="614"/>
      <c r="V29" s="615"/>
      <c r="W29" s="721">
        <v>25</v>
      </c>
    </row>
    <row r="30" spans="1:23" s="382" customFormat="1" ht="12" x14ac:dyDescent="0.35">
      <c r="A30" s="413"/>
      <c r="B30" s="383"/>
      <c r="C30" s="415" t="s">
        <v>36</v>
      </c>
      <c r="D30" s="416">
        <f>SUM(D5:D28)</f>
        <v>275</v>
      </c>
      <c r="E30" s="416"/>
      <c r="F30" s="417">
        <f>SUM(F5:F28)</f>
        <v>19</v>
      </c>
      <c r="G30" s="416">
        <f>SUM(G5:G28)</f>
        <v>255</v>
      </c>
      <c r="H30" s="416"/>
      <c r="I30" s="417">
        <f>SUM(I5:I28)</f>
        <v>23</v>
      </c>
      <c r="J30" s="418">
        <f>SUM(J5:J29)</f>
        <v>360</v>
      </c>
      <c r="K30" s="418"/>
      <c r="L30" s="441">
        <f>SUM(L5:L29)</f>
        <v>29</v>
      </c>
      <c r="M30" s="418">
        <f>SUM(M5:M29)</f>
        <v>330</v>
      </c>
      <c r="N30" s="418"/>
      <c r="O30" s="419">
        <f>SUM(O5:O29)</f>
        <v>29</v>
      </c>
      <c r="P30" s="442">
        <f>SUM(P5:P29)</f>
        <v>330</v>
      </c>
      <c r="Q30" s="442"/>
      <c r="R30" s="443">
        <f>SUM(R5:R29)</f>
        <v>27</v>
      </c>
      <c r="S30" s="442">
        <f>SUM(S5:S29)</f>
        <v>195</v>
      </c>
      <c r="T30" s="442"/>
      <c r="U30" s="443">
        <f>SUM(U5:U29)</f>
        <v>28</v>
      </c>
      <c r="V30" s="415">
        <f>SUM(V5:V28)</f>
        <v>1745</v>
      </c>
      <c r="W30" s="444">
        <f>SUM(W4:W28)</f>
        <v>155</v>
      </c>
    </row>
    <row r="31" spans="1:23" s="382" customFormat="1" ht="12" x14ac:dyDescent="0.35">
      <c r="A31" s="383"/>
      <c r="B31" s="383"/>
      <c r="C31" s="451" t="s">
        <v>37</v>
      </c>
      <c r="D31" s="637">
        <f>SUM(D30,G30)-(D12+G12)</f>
        <v>530</v>
      </c>
      <c r="E31" s="637"/>
      <c r="F31" s="637"/>
      <c r="G31" s="637">
        <f>SUM(F30,I30)</f>
        <v>42</v>
      </c>
      <c r="H31" s="637"/>
      <c r="I31" s="637"/>
      <c r="J31" s="637">
        <f>SUM(J30,M30)-(J12+M12)</f>
        <v>660</v>
      </c>
      <c r="K31" s="637"/>
      <c r="L31" s="637"/>
      <c r="M31" s="637">
        <f>SUM(L30,O30)</f>
        <v>58</v>
      </c>
      <c r="N31" s="637"/>
      <c r="O31" s="637"/>
      <c r="P31" s="637">
        <f>SUM(P30,S30)-(P12+S12)</f>
        <v>495</v>
      </c>
      <c r="Q31" s="637"/>
      <c r="R31" s="637"/>
      <c r="S31" s="637">
        <f>SUM(R30,U30)</f>
        <v>55</v>
      </c>
      <c r="T31" s="637"/>
      <c r="U31" s="637"/>
      <c r="V31" s="562"/>
      <c r="W31" s="395">
        <f>W30+W29</f>
        <v>180</v>
      </c>
    </row>
    <row r="32" spans="1:23" s="382" customFormat="1" ht="12" x14ac:dyDescent="0.35">
      <c r="A32" s="383"/>
      <c r="B32" s="383"/>
      <c r="C32" s="383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534">
        <f>SUM(W26,W27,W12,W7,W6,W29,W15)</f>
        <v>60</v>
      </c>
      <c r="W32" s="536" t="s">
        <v>7</v>
      </c>
    </row>
    <row r="33" spans="1:23" hidden="1" x14ac:dyDescent="0.3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725">
        <f>(100*V32)/W31</f>
        <v>33.333333333333336</v>
      </c>
      <c r="W33" s="229"/>
    </row>
  </sheetData>
  <sheetProtection selectLockedCells="1" selectUnlockedCells="1"/>
  <mergeCells count="22">
    <mergeCell ref="J2:O2"/>
    <mergeCell ref="J3:L3"/>
    <mergeCell ref="M3:O3"/>
    <mergeCell ref="D2:I2"/>
    <mergeCell ref="D3:F3"/>
    <mergeCell ref="G3:I3"/>
    <mergeCell ref="A29:V29"/>
    <mergeCell ref="V2:V4"/>
    <mergeCell ref="P3:R3"/>
    <mergeCell ref="A1:W1"/>
    <mergeCell ref="D31:F31"/>
    <mergeCell ref="G31:I31"/>
    <mergeCell ref="J31:L31"/>
    <mergeCell ref="M31:O31"/>
    <mergeCell ref="S3:U3"/>
    <mergeCell ref="S31:U31"/>
    <mergeCell ref="P2:U2"/>
    <mergeCell ref="P31:R31"/>
    <mergeCell ref="W2:W4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scale="91" firstPageNumber="0" fitToHeight="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-0.499984740745262"/>
    <pageSetUpPr fitToPage="1"/>
  </sheetPr>
  <dimension ref="A1:X31"/>
  <sheetViews>
    <sheetView zoomScaleNormal="100" workbookViewId="0">
      <selection activeCell="A8" sqref="A1:Q29"/>
    </sheetView>
  </sheetViews>
  <sheetFormatPr defaultColWidth="11.453125" defaultRowHeight="13.5" x14ac:dyDescent="0.35"/>
  <cols>
    <col min="1" max="1" width="35.7265625" style="216" bestFit="1" customWidth="1"/>
    <col min="2" max="2" width="13.54296875" style="216" bestFit="1" customWidth="1"/>
    <col min="3" max="3" width="8.453125" style="216" bestFit="1" customWidth="1"/>
    <col min="4" max="4" width="5.54296875" style="216" bestFit="1" customWidth="1"/>
    <col min="5" max="5" width="4" style="216" bestFit="1" customWidth="1"/>
    <col min="6" max="6" width="5.26953125" style="216" bestFit="1" customWidth="1"/>
    <col min="7" max="7" width="5.54296875" style="216" bestFit="1" customWidth="1"/>
    <col min="8" max="8" width="4" style="216" bestFit="1" customWidth="1"/>
    <col min="9" max="9" width="5.26953125" style="216" bestFit="1" customWidth="1"/>
    <col min="10" max="10" width="5.54296875" style="216" bestFit="1" customWidth="1"/>
    <col min="11" max="11" width="4" style="216" bestFit="1" customWidth="1"/>
    <col min="12" max="12" width="5.26953125" style="216" bestFit="1" customWidth="1"/>
    <col min="13" max="13" width="5.54296875" style="216" bestFit="1" customWidth="1"/>
    <col min="14" max="14" width="4" style="216" bestFit="1" customWidth="1"/>
    <col min="15" max="15" width="5.26953125" style="216" bestFit="1" customWidth="1"/>
    <col min="16" max="16" width="6.1796875" style="216" bestFit="1" customWidth="1"/>
    <col min="17" max="17" width="6.26953125" style="216" bestFit="1" customWidth="1"/>
    <col min="18" max="16384" width="11.453125" style="216"/>
  </cols>
  <sheetData>
    <row r="1" spans="1:24" s="427" customFormat="1" ht="12.5" thickBot="1" x14ac:dyDescent="0.4">
      <c r="A1" s="616" t="s">
        <v>170</v>
      </c>
      <c r="B1" s="616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6"/>
      <c r="Q1" s="616"/>
      <c r="R1" s="506"/>
      <c r="S1" s="506"/>
      <c r="T1" s="506"/>
      <c r="U1" s="506"/>
      <c r="V1" s="506"/>
      <c r="W1" s="506"/>
      <c r="X1" s="506"/>
    </row>
    <row r="2" spans="1:24" s="427" customFormat="1" ht="12" x14ac:dyDescent="0.3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21" t="s">
        <v>6</v>
      </c>
      <c r="Q2" s="609" t="s">
        <v>7</v>
      </c>
      <c r="R2" s="506"/>
      <c r="S2" s="506"/>
      <c r="T2" s="506"/>
      <c r="U2" s="506"/>
      <c r="V2" s="506"/>
      <c r="W2" s="546"/>
      <c r="X2" s="506"/>
    </row>
    <row r="3" spans="1:24" s="427" customFormat="1" ht="12" x14ac:dyDescent="0.3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21"/>
      <c r="Q3" s="609"/>
      <c r="R3" s="506"/>
      <c r="S3" s="506"/>
      <c r="T3" s="506"/>
      <c r="U3" s="506"/>
      <c r="V3" s="506"/>
      <c r="W3" s="547"/>
      <c r="X3" s="506"/>
    </row>
    <row r="4" spans="1:24" s="427" customFormat="1" ht="12.5" thickBot="1" x14ac:dyDescent="0.4">
      <c r="A4" s="608"/>
      <c r="B4" s="609"/>
      <c r="C4" s="610"/>
      <c r="D4" s="400" t="s">
        <v>14</v>
      </c>
      <c r="E4" s="401" t="s">
        <v>15</v>
      </c>
      <c r="F4" s="402" t="s">
        <v>7</v>
      </c>
      <c r="G4" s="401" t="s">
        <v>14</v>
      </c>
      <c r="H4" s="401" t="s">
        <v>15</v>
      </c>
      <c r="I4" s="403" t="s">
        <v>7</v>
      </c>
      <c r="J4" s="404" t="s">
        <v>14</v>
      </c>
      <c r="K4" s="401" t="s">
        <v>15</v>
      </c>
      <c r="L4" s="405" t="s">
        <v>7</v>
      </c>
      <c r="M4" s="406" t="s">
        <v>14</v>
      </c>
      <c r="N4" s="401" t="s">
        <v>15</v>
      </c>
      <c r="O4" s="407" t="s">
        <v>7</v>
      </c>
      <c r="P4" s="621"/>
      <c r="Q4" s="609"/>
      <c r="R4" s="506"/>
      <c r="S4" s="506"/>
      <c r="T4" s="506"/>
      <c r="U4" s="506"/>
      <c r="V4" s="506"/>
      <c r="W4" s="548"/>
      <c r="X4" s="506"/>
    </row>
    <row r="5" spans="1:24" ht="15" customHeight="1" x14ac:dyDescent="0.35">
      <c r="A5" s="761" t="s">
        <v>92</v>
      </c>
      <c r="B5" s="762" t="s">
        <v>16</v>
      </c>
      <c r="C5" s="763" t="s">
        <v>112</v>
      </c>
      <c r="D5" s="764">
        <v>30</v>
      </c>
      <c r="E5" s="765" t="s">
        <v>108</v>
      </c>
      <c r="F5" s="766">
        <v>9</v>
      </c>
      <c r="G5" s="765">
        <v>30</v>
      </c>
      <c r="H5" s="765" t="s">
        <v>108</v>
      </c>
      <c r="I5" s="767">
        <v>9</v>
      </c>
      <c r="J5" s="768">
        <v>30</v>
      </c>
      <c r="K5" s="765" t="s">
        <v>108</v>
      </c>
      <c r="L5" s="769">
        <v>10</v>
      </c>
      <c r="M5" s="770">
        <v>30</v>
      </c>
      <c r="N5" s="765" t="s">
        <v>123</v>
      </c>
      <c r="O5" s="771">
        <v>16</v>
      </c>
      <c r="P5" s="772">
        <f t="shared" ref="P5:P24" si="0">SUM(D5,G5,J5,M5)</f>
        <v>120</v>
      </c>
      <c r="Q5" s="773">
        <f t="shared" ref="Q5:Q24" si="1">SUM(F5,I5,L5,O5)</f>
        <v>44</v>
      </c>
      <c r="R5" s="215"/>
      <c r="S5" s="215"/>
      <c r="T5" s="215"/>
      <c r="U5" s="215"/>
      <c r="V5" s="215"/>
      <c r="W5" s="215"/>
      <c r="X5" s="215"/>
    </row>
    <row r="6" spans="1:24" x14ac:dyDescent="0.35">
      <c r="A6" s="774" t="s">
        <v>38</v>
      </c>
      <c r="B6" s="775" t="s">
        <v>19</v>
      </c>
      <c r="C6" s="776" t="s">
        <v>113</v>
      </c>
      <c r="D6" s="777"/>
      <c r="E6" s="778"/>
      <c r="F6" s="779"/>
      <c r="G6" s="778"/>
      <c r="H6" s="778"/>
      <c r="I6" s="780"/>
      <c r="J6" s="781">
        <v>15</v>
      </c>
      <c r="K6" s="778" t="s">
        <v>109</v>
      </c>
      <c r="L6" s="782">
        <v>3</v>
      </c>
      <c r="M6" s="783"/>
      <c r="N6" s="778"/>
      <c r="O6" s="784"/>
      <c r="P6" s="772">
        <f t="shared" si="0"/>
        <v>15</v>
      </c>
      <c r="Q6" s="773">
        <f t="shared" si="1"/>
        <v>3</v>
      </c>
      <c r="R6" s="215"/>
      <c r="S6" s="215"/>
      <c r="T6" s="215"/>
      <c r="U6" s="215"/>
      <c r="V6" s="215"/>
      <c r="W6" s="215"/>
      <c r="X6" s="215"/>
    </row>
    <row r="7" spans="1:24" x14ac:dyDescent="0.35">
      <c r="A7" s="774" t="s">
        <v>39</v>
      </c>
      <c r="B7" s="775" t="s">
        <v>19</v>
      </c>
      <c r="C7" s="776" t="s">
        <v>94</v>
      </c>
      <c r="D7" s="777"/>
      <c r="E7" s="778"/>
      <c r="F7" s="779"/>
      <c r="G7" s="778"/>
      <c r="H7" s="778"/>
      <c r="I7" s="780"/>
      <c r="J7" s="781"/>
      <c r="K7" s="778"/>
      <c r="L7" s="782"/>
      <c r="M7" s="783">
        <v>4</v>
      </c>
      <c r="N7" s="778" t="s">
        <v>109</v>
      </c>
      <c r="O7" s="784">
        <v>4</v>
      </c>
      <c r="P7" s="772">
        <f t="shared" si="0"/>
        <v>4</v>
      </c>
      <c r="Q7" s="773">
        <f t="shared" si="1"/>
        <v>4</v>
      </c>
      <c r="R7" s="215"/>
      <c r="S7" s="215"/>
      <c r="T7" s="215"/>
      <c r="U7" s="215"/>
      <c r="V7" s="215"/>
      <c r="W7" s="215"/>
      <c r="X7" s="215"/>
    </row>
    <row r="8" spans="1:24" x14ac:dyDescent="0.35">
      <c r="A8" s="774" t="s">
        <v>18</v>
      </c>
      <c r="B8" s="785" t="s">
        <v>19</v>
      </c>
      <c r="C8" s="786" t="s">
        <v>115</v>
      </c>
      <c r="D8" s="781">
        <v>30</v>
      </c>
      <c r="E8" s="778" t="s">
        <v>108</v>
      </c>
      <c r="F8" s="782">
        <v>5</v>
      </c>
      <c r="G8" s="783">
        <v>30</v>
      </c>
      <c r="H8" s="778" t="s">
        <v>108</v>
      </c>
      <c r="I8" s="784">
        <v>5</v>
      </c>
      <c r="J8" s="787"/>
      <c r="K8" s="762"/>
      <c r="L8" s="762"/>
      <c r="M8" s="762"/>
      <c r="N8" s="762"/>
      <c r="O8" s="788"/>
      <c r="P8" s="772">
        <f t="shared" si="0"/>
        <v>60</v>
      </c>
      <c r="Q8" s="773">
        <f t="shared" si="1"/>
        <v>10</v>
      </c>
      <c r="R8" s="215"/>
      <c r="S8" s="215"/>
      <c r="T8" s="215"/>
      <c r="U8" s="215"/>
      <c r="V8" s="215"/>
      <c r="W8" s="215"/>
      <c r="X8" s="215"/>
    </row>
    <row r="9" spans="1:24" x14ac:dyDescent="0.35">
      <c r="A9" s="789" t="s">
        <v>51</v>
      </c>
      <c r="B9" s="790" t="s">
        <v>16</v>
      </c>
      <c r="C9" s="776" t="s">
        <v>94</v>
      </c>
      <c r="D9" s="777">
        <v>15</v>
      </c>
      <c r="E9" s="778" t="s">
        <v>109</v>
      </c>
      <c r="F9" s="779">
        <v>1</v>
      </c>
      <c r="G9" s="778">
        <v>15</v>
      </c>
      <c r="H9" s="778" t="s">
        <v>109</v>
      </c>
      <c r="I9" s="780">
        <v>1</v>
      </c>
      <c r="J9" s="781">
        <v>30</v>
      </c>
      <c r="K9" s="778" t="s">
        <v>109</v>
      </c>
      <c r="L9" s="782">
        <v>1</v>
      </c>
      <c r="M9" s="783">
        <v>30</v>
      </c>
      <c r="N9" s="778" t="s">
        <v>109</v>
      </c>
      <c r="O9" s="784">
        <v>1</v>
      </c>
      <c r="P9" s="772">
        <f t="shared" si="0"/>
        <v>90</v>
      </c>
      <c r="Q9" s="773">
        <f t="shared" si="1"/>
        <v>4</v>
      </c>
      <c r="R9" s="215"/>
      <c r="S9" s="215"/>
      <c r="T9" s="215"/>
      <c r="U9" s="215"/>
      <c r="V9" s="215"/>
      <c r="W9" s="215"/>
      <c r="X9" s="215"/>
    </row>
    <row r="10" spans="1:24" x14ac:dyDescent="0.35">
      <c r="A10" s="791" t="s">
        <v>52</v>
      </c>
      <c r="B10" s="790" t="s">
        <v>16</v>
      </c>
      <c r="C10" s="776" t="s">
        <v>21</v>
      </c>
      <c r="D10" s="777">
        <v>15</v>
      </c>
      <c r="E10" s="778" t="s">
        <v>109</v>
      </c>
      <c r="F10" s="779">
        <v>1</v>
      </c>
      <c r="G10" s="778">
        <v>15</v>
      </c>
      <c r="H10" s="778" t="s">
        <v>109</v>
      </c>
      <c r="I10" s="780">
        <v>1</v>
      </c>
      <c r="J10" s="781"/>
      <c r="K10" s="778"/>
      <c r="L10" s="782"/>
      <c r="M10" s="783"/>
      <c r="N10" s="778"/>
      <c r="O10" s="784"/>
      <c r="P10" s="772">
        <f t="shared" si="0"/>
        <v>30</v>
      </c>
      <c r="Q10" s="773">
        <f t="shared" si="1"/>
        <v>2</v>
      </c>
      <c r="R10" s="215"/>
      <c r="S10" s="215"/>
      <c r="T10" s="215"/>
      <c r="U10" s="215"/>
      <c r="V10" s="215"/>
      <c r="W10" s="215"/>
      <c r="X10" s="215"/>
    </row>
    <row r="11" spans="1:24" x14ac:dyDescent="0.35">
      <c r="A11" s="791" t="s">
        <v>120</v>
      </c>
      <c r="B11" s="790" t="s">
        <v>16</v>
      </c>
      <c r="C11" s="776" t="s">
        <v>105</v>
      </c>
      <c r="D11" s="777">
        <v>15</v>
      </c>
      <c r="E11" s="778" t="s">
        <v>109</v>
      </c>
      <c r="F11" s="779">
        <v>1</v>
      </c>
      <c r="G11" s="778">
        <v>15</v>
      </c>
      <c r="H11" s="778" t="s">
        <v>109</v>
      </c>
      <c r="I11" s="780">
        <v>1</v>
      </c>
      <c r="J11" s="781"/>
      <c r="K11" s="778"/>
      <c r="L11" s="782"/>
      <c r="M11" s="783"/>
      <c r="N11" s="778"/>
      <c r="O11" s="784"/>
      <c r="P11" s="772">
        <f t="shared" si="0"/>
        <v>30</v>
      </c>
      <c r="Q11" s="773">
        <f t="shared" si="1"/>
        <v>2</v>
      </c>
      <c r="R11" s="215"/>
      <c r="S11" s="215"/>
      <c r="T11" s="215"/>
      <c r="U11" s="215"/>
      <c r="V11" s="215"/>
      <c r="W11" s="215"/>
      <c r="X11" s="215"/>
    </row>
    <row r="12" spans="1:24" x14ac:dyDescent="0.35">
      <c r="A12" s="791" t="s">
        <v>55</v>
      </c>
      <c r="B12" s="790" t="s">
        <v>16</v>
      </c>
      <c r="C12" s="776" t="s">
        <v>113</v>
      </c>
      <c r="D12" s="777">
        <v>30</v>
      </c>
      <c r="E12" s="778" t="s">
        <v>95</v>
      </c>
      <c r="F12" s="779">
        <v>1</v>
      </c>
      <c r="G12" s="778">
        <v>30</v>
      </c>
      <c r="H12" s="778" t="s">
        <v>95</v>
      </c>
      <c r="I12" s="780">
        <v>2</v>
      </c>
      <c r="J12" s="781"/>
      <c r="K12" s="778"/>
      <c r="L12" s="782"/>
      <c r="M12" s="783"/>
      <c r="N12" s="778"/>
      <c r="O12" s="784"/>
      <c r="P12" s="772">
        <f t="shared" si="0"/>
        <v>60</v>
      </c>
      <c r="Q12" s="773">
        <f t="shared" si="1"/>
        <v>3</v>
      </c>
      <c r="R12" s="215"/>
      <c r="S12" s="215"/>
      <c r="T12" s="215"/>
      <c r="U12" s="215"/>
      <c r="V12" s="215"/>
      <c r="W12" s="215"/>
      <c r="X12" s="215"/>
    </row>
    <row r="13" spans="1:24" x14ac:dyDescent="0.35">
      <c r="A13" s="791" t="s">
        <v>144</v>
      </c>
      <c r="B13" s="790" t="s">
        <v>16</v>
      </c>
      <c r="C13" s="786" t="s">
        <v>115</v>
      </c>
      <c r="D13" s="781">
        <v>75</v>
      </c>
      <c r="E13" s="783" t="s">
        <v>109</v>
      </c>
      <c r="F13" s="782">
        <v>4</v>
      </c>
      <c r="G13" s="783">
        <v>75</v>
      </c>
      <c r="H13" s="783" t="s">
        <v>109</v>
      </c>
      <c r="I13" s="784">
        <v>4</v>
      </c>
      <c r="J13" s="787"/>
      <c r="K13" s="762"/>
      <c r="L13" s="762"/>
      <c r="M13" s="762"/>
      <c r="N13" s="762"/>
      <c r="O13" s="788"/>
      <c r="P13" s="772">
        <f t="shared" si="0"/>
        <v>150</v>
      </c>
      <c r="Q13" s="773">
        <f t="shared" si="1"/>
        <v>8</v>
      </c>
      <c r="R13" s="215"/>
      <c r="S13" s="215"/>
      <c r="T13" s="215"/>
      <c r="U13" s="215"/>
      <c r="V13" s="215"/>
      <c r="W13" s="215"/>
      <c r="X13" s="215"/>
    </row>
    <row r="14" spans="1:24" x14ac:dyDescent="0.35">
      <c r="A14" s="791" t="s">
        <v>23</v>
      </c>
      <c r="B14" s="790" t="s">
        <v>19</v>
      </c>
      <c r="C14" s="776" t="s">
        <v>21</v>
      </c>
      <c r="D14" s="777">
        <v>45</v>
      </c>
      <c r="E14" s="783" t="s">
        <v>109</v>
      </c>
      <c r="F14" s="792">
        <v>3</v>
      </c>
      <c r="G14" s="793">
        <v>45</v>
      </c>
      <c r="H14" s="794" t="s">
        <v>109</v>
      </c>
      <c r="I14" s="780">
        <v>3</v>
      </c>
      <c r="J14" s="781">
        <v>45</v>
      </c>
      <c r="K14" s="783" t="s">
        <v>109</v>
      </c>
      <c r="L14" s="782">
        <v>3</v>
      </c>
      <c r="M14" s="783">
        <v>45</v>
      </c>
      <c r="N14" s="783" t="s">
        <v>109</v>
      </c>
      <c r="O14" s="784">
        <v>3</v>
      </c>
      <c r="P14" s="772">
        <f t="shared" si="0"/>
        <v>180</v>
      </c>
      <c r="Q14" s="773">
        <f t="shared" si="1"/>
        <v>12</v>
      </c>
      <c r="R14" s="215"/>
      <c r="S14" s="215"/>
      <c r="T14" s="215"/>
      <c r="U14" s="215"/>
      <c r="V14" s="215"/>
      <c r="W14" s="215"/>
      <c r="X14" s="215"/>
    </row>
    <row r="15" spans="1:24" x14ac:dyDescent="0.35">
      <c r="A15" s="791" t="s">
        <v>60</v>
      </c>
      <c r="B15" s="762" t="s">
        <v>16</v>
      </c>
      <c r="C15" s="776" t="s">
        <v>113</v>
      </c>
      <c r="D15" s="781">
        <v>30</v>
      </c>
      <c r="E15" s="795" t="s">
        <v>109</v>
      </c>
      <c r="F15" s="796">
        <v>1</v>
      </c>
      <c r="G15" s="797">
        <v>30</v>
      </c>
      <c r="H15" s="797" t="s">
        <v>95</v>
      </c>
      <c r="I15" s="798">
        <v>2</v>
      </c>
      <c r="J15" s="787"/>
      <c r="K15" s="762"/>
      <c r="L15" s="762"/>
      <c r="M15" s="762"/>
      <c r="N15" s="762"/>
      <c r="O15" s="788"/>
      <c r="P15" s="772">
        <f t="shared" si="0"/>
        <v>60</v>
      </c>
      <c r="Q15" s="773">
        <f t="shared" si="1"/>
        <v>3</v>
      </c>
      <c r="R15" s="215"/>
      <c r="S15" s="215"/>
      <c r="T15" s="215"/>
      <c r="U15" s="215"/>
      <c r="V15" s="215"/>
      <c r="W15" s="215"/>
      <c r="X15" s="215"/>
    </row>
    <row r="16" spans="1:24" x14ac:dyDescent="0.35">
      <c r="A16" s="791" t="s">
        <v>24</v>
      </c>
      <c r="B16" s="762" t="s">
        <v>16</v>
      </c>
      <c r="C16" s="786" t="s">
        <v>115</v>
      </c>
      <c r="D16" s="799">
        <v>30</v>
      </c>
      <c r="E16" s="800" t="s">
        <v>95</v>
      </c>
      <c r="F16" s="801">
        <v>2</v>
      </c>
      <c r="G16" s="797"/>
      <c r="H16" s="797"/>
      <c r="I16" s="798"/>
      <c r="J16" s="781"/>
      <c r="K16" s="783"/>
      <c r="L16" s="782"/>
      <c r="M16" s="783"/>
      <c r="N16" s="783"/>
      <c r="O16" s="784"/>
      <c r="P16" s="772">
        <f t="shared" si="0"/>
        <v>30</v>
      </c>
      <c r="Q16" s="773">
        <f t="shared" si="1"/>
        <v>2</v>
      </c>
      <c r="R16" s="215"/>
      <c r="S16" s="215"/>
      <c r="T16" s="215"/>
      <c r="U16" s="215"/>
      <c r="V16" s="215"/>
      <c r="W16" s="215"/>
      <c r="X16" s="215"/>
    </row>
    <row r="17" spans="1:24" ht="15" customHeight="1" x14ac:dyDescent="0.35">
      <c r="A17" s="791" t="s">
        <v>129</v>
      </c>
      <c r="B17" s="762" t="s">
        <v>16</v>
      </c>
      <c r="C17" s="786" t="s">
        <v>115</v>
      </c>
      <c r="D17" s="802">
        <v>30</v>
      </c>
      <c r="E17" s="797" t="s">
        <v>110</v>
      </c>
      <c r="F17" s="796">
        <v>2</v>
      </c>
      <c r="G17" s="803"/>
      <c r="H17" s="803"/>
      <c r="I17" s="804"/>
      <c r="J17" s="781"/>
      <c r="K17" s="783"/>
      <c r="L17" s="782"/>
      <c r="M17" s="783"/>
      <c r="N17" s="783"/>
      <c r="O17" s="784"/>
      <c r="P17" s="772">
        <f t="shared" si="0"/>
        <v>30</v>
      </c>
      <c r="Q17" s="773">
        <f t="shared" si="1"/>
        <v>2</v>
      </c>
      <c r="R17" s="215"/>
      <c r="S17" s="215"/>
      <c r="T17" s="215"/>
      <c r="U17" s="215"/>
      <c r="V17" s="215"/>
      <c r="W17" s="215"/>
      <c r="X17" s="215"/>
    </row>
    <row r="18" spans="1:24" x14ac:dyDescent="0.35">
      <c r="A18" s="805" t="s">
        <v>130</v>
      </c>
      <c r="B18" s="762" t="s">
        <v>16</v>
      </c>
      <c r="C18" s="786" t="s">
        <v>115</v>
      </c>
      <c r="D18" s="806"/>
      <c r="E18" s="803"/>
      <c r="F18" s="803"/>
      <c r="G18" s="807">
        <v>30</v>
      </c>
      <c r="H18" s="797" t="s">
        <v>110</v>
      </c>
      <c r="I18" s="808">
        <v>2</v>
      </c>
      <c r="J18" s="781"/>
      <c r="K18" s="783"/>
      <c r="L18" s="782"/>
      <c r="M18" s="783"/>
      <c r="N18" s="783"/>
      <c r="O18" s="784"/>
      <c r="P18" s="772">
        <f t="shared" si="0"/>
        <v>30</v>
      </c>
      <c r="Q18" s="773">
        <f t="shared" si="1"/>
        <v>2</v>
      </c>
      <c r="R18" s="215"/>
      <c r="S18" s="215"/>
      <c r="T18" s="215"/>
      <c r="U18" s="215"/>
      <c r="V18" s="215"/>
      <c r="W18" s="215"/>
      <c r="X18" s="215"/>
    </row>
    <row r="19" spans="1:24" x14ac:dyDescent="0.35">
      <c r="A19" s="809" t="s">
        <v>89</v>
      </c>
      <c r="B19" s="775" t="s">
        <v>16</v>
      </c>
      <c r="C19" s="786" t="s">
        <v>115</v>
      </c>
      <c r="D19" s="810">
        <v>30</v>
      </c>
      <c r="E19" s="807" t="s">
        <v>95</v>
      </c>
      <c r="F19" s="811">
        <v>2</v>
      </c>
      <c r="G19" s="803"/>
      <c r="H19" s="803"/>
      <c r="I19" s="804"/>
      <c r="J19" s="781"/>
      <c r="K19" s="783"/>
      <c r="L19" s="782"/>
      <c r="M19" s="783"/>
      <c r="N19" s="783"/>
      <c r="O19" s="784"/>
      <c r="P19" s="772">
        <f t="shared" si="0"/>
        <v>30</v>
      </c>
      <c r="Q19" s="773">
        <f t="shared" si="1"/>
        <v>2</v>
      </c>
      <c r="R19" s="215"/>
      <c r="S19" s="215"/>
      <c r="T19" s="215"/>
      <c r="U19" s="215"/>
      <c r="V19" s="215"/>
      <c r="W19" s="215"/>
      <c r="X19" s="215"/>
    </row>
    <row r="20" spans="1:24" x14ac:dyDescent="0.35">
      <c r="A20" s="809" t="s">
        <v>141</v>
      </c>
      <c r="B20" s="775" t="s">
        <v>16</v>
      </c>
      <c r="C20" s="786" t="s">
        <v>115</v>
      </c>
      <c r="D20" s="806"/>
      <c r="E20" s="803"/>
      <c r="F20" s="803"/>
      <c r="G20" s="807">
        <v>30</v>
      </c>
      <c r="H20" s="807" t="s">
        <v>95</v>
      </c>
      <c r="I20" s="808">
        <v>2</v>
      </c>
      <c r="J20" s="781"/>
      <c r="K20" s="783"/>
      <c r="L20" s="782"/>
      <c r="M20" s="783"/>
      <c r="N20" s="783"/>
      <c r="O20" s="784"/>
      <c r="P20" s="772">
        <f t="shared" si="0"/>
        <v>30</v>
      </c>
      <c r="Q20" s="773">
        <f t="shared" si="1"/>
        <v>2</v>
      </c>
      <c r="R20" s="215"/>
      <c r="S20" s="215"/>
      <c r="T20" s="215"/>
      <c r="U20" s="215"/>
      <c r="V20" s="215"/>
      <c r="W20" s="215"/>
      <c r="X20" s="215"/>
    </row>
    <row r="21" spans="1:24" x14ac:dyDescent="0.35">
      <c r="A21" s="774" t="s">
        <v>99</v>
      </c>
      <c r="B21" s="785" t="s">
        <v>16</v>
      </c>
      <c r="C21" s="786" t="s">
        <v>115</v>
      </c>
      <c r="D21" s="810"/>
      <c r="E21" s="797"/>
      <c r="F21" s="811"/>
      <c r="G21" s="807"/>
      <c r="H21" s="807"/>
      <c r="I21" s="808"/>
      <c r="J21" s="810">
        <v>30</v>
      </c>
      <c r="K21" s="797" t="s">
        <v>95</v>
      </c>
      <c r="L21" s="811">
        <v>2</v>
      </c>
      <c r="M21" s="783"/>
      <c r="N21" s="783"/>
      <c r="O21" s="784"/>
      <c r="P21" s="772">
        <f t="shared" si="0"/>
        <v>30</v>
      </c>
      <c r="Q21" s="773">
        <f t="shared" si="1"/>
        <v>2</v>
      </c>
      <c r="R21" s="215"/>
      <c r="S21" s="215"/>
      <c r="T21" s="215"/>
      <c r="U21" s="215"/>
      <c r="V21" s="215"/>
      <c r="W21" s="215"/>
      <c r="X21" s="215"/>
    </row>
    <row r="22" spans="1:24" x14ac:dyDescent="0.35">
      <c r="A22" s="774" t="s">
        <v>40</v>
      </c>
      <c r="B22" s="785" t="s">
        <v>16</v>
      </c>
      <c r="C22" s="786" t="s">
        <v>115</v>
      </c>
      <c r="D22" s="812">
        <v>30</v>
      </c>
      <c r="E22" s="813" t="s">
        <v>109</v>
      </c>
      <c r="F22" s="814">
        <v>1</v>
      </c>
      <c r="G22" s="813">
        <v>30</v>
      </c>
      <c r="H22" s="813" t="s">
        <v>95</v>
      </c>
      <c r="I22" s="780">
        <v>2</v>
      </c>
      <c r="J22" s="781"/>
      <c r="K22" s="783"/>
      <c r="L22" s="782"/>
      <c r="M22" s="783"/>
      <c r="N22" s="783"/>
      <c r="O22" s="784"/>
      <c r="P22" s="815">
        <f t="shared" si="0"/>
        <v>60</v>
      </c>
      <c r="Q22" s="816">
        <f t="shared" si="1"/>
        <v>3</v>
      </c>
      <c r="R22" s="215"/>
      <c r="S22" s="215"/>
      <c r="T22" s="215"/>
      <c r="U22" s="215"/>
      <c r="V22" s="215"/>
      <c r="W22" s="215"/>
      <c r="X22" s="215"/>
    </row>
    <row r="23" spans="1:24" x14ac:dyDescent="0.35">
      <c r="A23" s="774" t="s">
        <v>41</v>
      </c>
      <c r="B23" s="785" t="s">
        <v>16</v>
      </c>
      <c r="C23" s="786" t="s">
        <v>115</v>
      </c>
      <c r="D23" s="777">
        <v>30</v>
      </c>
      <c r="E23" s="783" t="s">
        <v>109</v>
      </c>
      <c r="F23" s="779">
        <v>1</v>
      </c>
      <c r="G23" s="778">
        <v>30</v>
      </c>
      <c r="H23" s="778" t="s">
        <v>95</v>
      </c>
      <c r="I23" s="780">
        <v>2</v>
      </c>
      <c r="J23" s="781"/>
      <c r="K23" s="783"/>
      <c r="L23" s="782"/>
      <c r="M23" s="783"/>
      <c r="N23" s="783"/>
      <c r="O23" s="784"/>
      <c r="P23" s="817">
        <f t="shared" si="0"/>
        <v>60</v>
      </c>
      <c r="Q23" s="818">
        <f t="shared" si="1"/>
        <v>3</v>
      </c>
      <c r="R23" s="215"/>
      <c r="S23" s="215"/>
      <c r="T23" s="215"/>
      <c r="U23" s="215"/>
      <c r="V23" s="215"/>
      <c r="W23" s="215"/>
      <c r="X23" s="215"/>
    </row>
    <row r="24" spans="1:24" ht="14" thickBot="1" x14ac:dyDescent="0.4">
      <c r="A24" s="819" t="s">
        <v>43</v>
      </c>
      <c r="B24" s="820" t="s">
        <v>19</v>
      </c>
      <c r="C24" s="821" t="s">
        <v>113</v>
      </c>
      <c r="D24" s="822">
        <v>30</v>
      </c>
      <c r="E24" s="794" t="s">
        <v>110</v>
      </c>
      <c r="F24" s="792">
        <v>2</v>
      </c>
      <c r="G24" s="793">
        <v>30</v>
      </c>
      <c r="H24" s="794" t="s">
        <v>95</v>
      </c>
      <c r="I24" s="823">
        <v>3</v>
      </c>
      <c r="J24" s="799"/>
      <c r="K24" s="794"/>
      <c r="L24" s="824"/>
      <c r="M24" s="794"/>
      <c r="N24" s="794"/>
      <c r="O24" s="825"/>
      <c r="P24" s="826">
        <f t="shared" si="0"/>
        <v>60</v>
      </c>
      <c r="Q24" s="827">
        <f t="shared" si="1"/>
        <v>5</v>
      </c>
      <c r="R24" s="215"/>
      <c r="S24" s="215"/>
      <c r="T24" s="215"/>
      <c r="U24" s="215"/>
      <c r="V24" s="215"/>
      <c r="W24" s="215"/>
      <c r="X24" s="215"/>
    </row>
    <row r="25" spans="1:24" ht="14" thickBot="1" x14ac:dyDescent="0.4">
      <c r="A25" s="828" t="s">
        <v>143</v>
      </c>
      <c r="B25" s="829"/>
      <c r="C25" s="829"/>
      <c r="D25" s="829"/>
      <c r="E25" s="829"/>
      <c r="F25" s="829"/>
      <c r="G25" s="829"/>
      <c r="H25" s="829"/>
      <c r="I25" s="829"/>
      <c r="J25" s="829"/>
      <c r="K25" s="829"/>
      <c r="L25" s="829"/>
      <c r="M25" s="829"/>
      <c r="N25" s="829"/>
      <c r="O25" s="829"/>
      <c r="P25" s="830"/>
      <c r="Q25" s="831">
        <v>2</v>
      </c>
      <c r="R25" s="215"/>
      <c r="S25" s="215"/>
      <c r="T25" s="215"/>
      <c r="U25" s="215"/>
      <c r="V25" s="215"/>
      <c r="W25" s="215"/>
      <c r="X25" s="215"/>
    </row>
    <row r="26" spans="1:24" s="427" customFormat="1" ht="12" x14ac:dyDescent="0.35">
      <c r="A26" s="413"/>
      <c r="B26" s="414"/>
      <c r="C26" s="415" t="s">
        <v>36</v>
      </c>
      <c r="D26" s="416">
        <f>SUM(D5:D24)</f>
        <v>465</v>
      </c>
      <c r="E26" s="416"/>
      <c r="F26" s="417">
        <f>SUM(F5:F24)</f>
        <v>36</v>
      </c>
      <c r="G26" s="416">
        <f>SUM(G5:G24)</f>
        <v>435</v>
      </c>
      <c r="H26" s="416"/>
      <c r="I26" s="417">
        <f>SUM(I5:I24)</f>
        <v>39</v>
      </c>
      <c r="J26" s="418">
        <f>SUM(J5:J25)</f>
        <v>150</v>
      </c>
      <c r="K26" s="418"/>
      <c r="L26" s="419">
        <f>SUM(L5:L25)</f>
        <v>19</v>
      </c>
      <c r="M26" s="418">
        <f>SUM(M5:M25)</f>
        <v>109</v>
      </c>
      <c r="N26" s="418"/>
      <c r="O26" s="419">
        <f>SUM(O5:O25)</f>
        <v>24</v>
      </c>
      <c r="P26" s="420">
        <f>SUM(P5:P24)</f>
        <v>1159</v>
      </c>
      <c r="Q26" s="421">
        <f>SUM(Q5:Q24)</f>
        <v>118</v>
      </c>
      <c r="R26" s="506"/>
      <c r="S26" s="506"/>
      <c r="T26" s="506"/>
      <c r="U26" s="506"/>
      <c r="V26" s="506"/>
      <c r="W26" s="506"/>
      <c r="X26" s="506"/>
    </row>
    <row r="27" spans="1:24" s="427" customFormat="1" ht="12" x14ac:dyDescent="0.35">
      <c r="A27" s="383"/>
      <c r="B27" s="383"/>
      <c r="C27" s="451" t="s">
        <v>37</v>
      </c>
      <c r="D27" s="637">
        <f>SUM(D26,G26)-(D14+G14)</f>
        <v>810</v>
      </c>
      <c r="E27" s="637"/>
      <c r="F27" s="637"/>
      <c r="G27" s="637">
        <f>SUM(F26,I26)</f>
        <v>75</v>
      </c>
      <c r="H27" s="637"/>
      <c r="I27" s="637"/>
      <c r="J27" s="637">
        <f>SUM(J26,M26)-(J14+M14)</f>
        <v>169</v>
      </c>
      <c r="K27" s="637"/>
      <c r="L27" s="637"/>
      <c r="M27" s="637">
        <f>SUM(L26,O26)</f>
        <v>43</v>
      </c>
      <c r="N27" s="637"/>
      <c r="O27" s="637"/>
      <c r="P27" s="563"/>
      <c r="Q27" s="832">
        <f>Q26+Q25</f>
        <v>120</v>
      </c>
      <c r="R27" s="506"/>
      <c r="S27" s="506"/>
      <c r="T27" s="506"/>
      <c r="U27" s="506"/>
      <c r="V27" s="506"/>
      <c r="W27" s="506"/>
      <c r="X27" s="506"/>
    </row>
    <row r="28" spans="1:24" s="427" customFormat="1" ht="12" x14ac:dyDescent="0.35">
      <c r="A28" s="383"/>
      <c r="B28" s="383"/>
      <c r="C28" s="383"/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745">
        <f>SUM(Q25,Q24,Q14,Q8,Q7,Q6,)</f>
        <v>36</v>
      </c>
      <c r="Q28" s="398" t="s">
        <v>7</v>
      </c>
      <c r="R28" s="506"/>
      <c r="S28" s="506"/>
      <c r="T28" s="506"/>
      <c r="U28" s="506"/>
      <c r="V28" s="506"/>
      <c r="W28" s="506"/>
      <c r="X28" s="506"/>
    </row>
    <row r="29" spans="1:24" hidden="1" x14ac:dyDescent="0.35">
      <c r="A29" s="833"/>
      <c r="B29" s="833"/>
      <c r="C29" s="833"/>
      <c r="D29" s="833"/>
      <c r="E29" s="833"/>
      <c r="F29" s="833"/>
      <c r="G29" s="833"/>
      <c r="H29" s="833"/>
      <c r="I29" s="833"/>
      <c r="J29" s="833"/>
      <c r="K29" s="833"/>
      <c r="L29" s="833"/>
      <c r="M29" s="833"/>
      <c r="N29" s="833"/>
      <c r="O29" s="833"/>
      <c r="P29" s="834">
        <f>(100*P28)/Q27</f>
        <v>30</v>
      </c>
      <c r="Q29" s="833"/>
      <c r="R29" s="215"/>
      <c r="S29" s="215"/>
      <c r="T29" s="215"/>
      <c r="U29" s="215"/>
      <c r="V29" s="215"/>
      <c r="W29" s="215"/>
      <c r="X29" s="215"/>
    </row>
    <row r="30" spans="1:24" x14ac:dyDescent="0.3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</row>
    <row r="31" spans="1:24" x14ac:dyDescent="0.3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</row>
  </sheetData>
  <sheetProtection selectLockedCells="1" selectUnlockedCells="1"/>
  <mergeCells count="17">
    <mergeCell ref="D27:F27"/>
    <mergeCell ref="G27:I27"/>
    <mergeCell ref="J27:L27"/>
    <mergeCell ref="M27:O27"/>
    <mergeCell ref="A25:P25"/>
    <mergeCell ref="J3:L3"/>
    <mergeCell ref="A1:Q1"/>
    <mergeCell ref="P2:P4"/>
    <mergeCell ref="Q2:Q4"/>
    <mergeCell ref="D3:F3"/>
    <mergeCell ref="G3:I3"/>
    <mergeCell ref="M3:O3"/>
    <mergeCell ref="A2:A4"/>
    <mergeCell ref="B2:B4"/>
    <mergeCell ref="C2:C4"/>
    <mergeCell ref="D2:I2"/>
    <mergeCell ref="J2:O2"/>
  </mergeCells>
  <pageMargins left="0.23622047244094491" right="0.23622047244094491" top="0.39370078740157483" bottom="0.39370078740157483" header="0" footer="0"/>
  <pageSetup paperSize="9" scale="72" firstPageNumber="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AK32"/>
  <sheetViews>
    <sheetView topLeftCell="P5" zoomScaleNormal="100" workbookViewId="0">
      <selection activeCell="R5" sqref="A1:W32"/>
    </sheetView>
  </sheetViews>
  <sheetFormatPr defaultColWidth="8.81640625" defaultRowHeight="13.5" x14ac:dyDescent="0.35"/>
  <cols>
    <col min="1" max="1" width="32.54296875" style="229" bestFit="1" customWidth="1"/>
    <col min="2" max="2" width="13.54296875" style="229" bestFit="1" customWidth="1"/>
    <col min="3" max="3" width="8.453125" style="229" bestFit="1" customWidth="1"/>
    <col min="4" max="4" width="5.54296875" style="229" bestFit="1" customWidth="1"/>
    <col min="5" max="5" width="4" style="229" customWidth="1"/>
    <col min="6" max="6" width="5.26953125" style="229" bestFit="1" customWidth="1"/>
    <col min="7" max="7" width="5.54296875" style="229" bestFit="1" customWidth="1"/>
    <col min="8" max="8" width="4" style="229" customWidth="1"/>
    <col min="9" max="9" width="5.26953125" style="229" bestFit="1" customWidth="1"/>
    <col min="10" max="10" width="5.54296875" style="229" bestFit="1" customWidth="1"/>
    <col min="11" max="11" width="4" style="229" customWidth="1"/>
    <col min="12" max="12" width="5.26953125" style="229" bestFit="1" customWidth="1"/>
    <col min="13" max="13" width="5.54296875" style="229" bestFit="1" customWidth="1"/>
    <col min="14" max="14" width="4" style="229" customWidth="1"/>
    <col min="15" max="15" width="5.26953125" style="229" bestFit="1" customWidth="1"/>
    <col min="16" max="16" width="5.54296875" style="229" bestFit="1" customWidth="1"/>
    <col min="17" max="17" width="4" style="229" customWidth="1"/>
    <col min="18" max="18" width="5.26953125" style="229" bestFit="1" customWidth="1"/>
    <col min="19" max="19" width="5.54296875" style="229" bestFit="1" customWidth="1"/>
    <col min="20" max="20" width="4" style="229" customWidth="1"/>
    <col min="21" max="21" width="5.26953125" style="229" bestFit="1" customWidth="1"/>
    <col min="22" max="22" width="6.1796875" style="229" bestFit="1" customWidth="1"/>
    <col min="23" max="23" width="6.26953125" style="229" bestFit="1" customWidth="1"/>
    <col min="24" max="16384" width="8.81640625" style="229"/>
  </cols>
  <sheetData>
    <row r="1" spans="1:37" s="393" customFormat="1" ht="12.5" thickBot="1" x14ac:dyDescent="0.4">
      <c r="A1" s="579" t="s">
        <v>147</v>
      </c>
      <c r="B1" s="579"/>
      <c r="C1" s="579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79"/>
      <c r="W1" s="580"/>
    </row>
    <row r="2" spans="1:37" s="393" customFormat="1" ht="12" x14ac:dyDescent="0.3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589" t="s">
        <v>4</v>
      </c>
      <c r="K2" s="590"/>
      <c r="L2" s="590"/>
      <c r="M2" s="590"/>
      <c r="N2" s="590"/>
      <c r="O2" s="591"/>
      <c r="P2" s="601" t="s">
        <v>5</v>
      </c>
      <c r="Q2" s="602"/>
      <c r="R2" s="602"/>
      <c r="S2" s="602"/>
      <c r="T2" s="602"/>
      <c r="U2" s="603"/>
      <c r="V2" s="594" t="s">
        <v>6</v>
      </c>
      <c r="W2" s="598" t="s">
        <v>7</v>
      </c>
    </row>
    <row r="3" spans="1:37" s="393" customFormat="1" ht="12" x14ac:dyDescent="0.3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11" t="s">
        <v>10</v>
      </c>
      <c r="K3" s="596"/>
      <c r="L3" s="612"/>
      <c r="M3" s="595" t="s">
        <v>11</v>
      </c>
      <c r="N3" s="596"/>
      <c r="O3" s="597"/>
      <c r="P3" s="581" t="s">
        <v>12</v>
      </c>
      <c r="Q3" s="582"/>
      <c r="R3" s="583"/>
      <c r="S3" s="584" t="s">
        <v>13</v>
      </c>
      <c r="T3" s="582"/>
      <c r="U3" s="585"/>
      <c r="V3" s="594"/>
      <c r="W3" s="599"/>
    </row>
    <row r="4" spans="1:37" s="412" customFormat="1" ht="12.5" thickBot="1" x14ac:dyDescent="0.4">
      <c r="A4" s="608"/>
      <c r="B4" s="609"/>
      <c r="C4" s="610"/>
      <c r="D4" s="400" t="s">
        <v>14</v>
      </c>
      <c r="E4" s="401" t="s">
        <v>15</v>
      </c>
      <c r="F4" s="402" t="s">
        <v>7</v>
      </c>
      <c r="G4" s="401" t="s">
        <v>14</v>
      </c>
      <c r="H4" s="401" t="s">
        <v>15</v>
      </c>
      <c r="I4" s="403" t="s">
        <v>7</v>
      </c>
      <c r="J4" s="404" t="s">
        <v>14</v>
      </c>
      <c r="K4" s="401" t="s">
        <v>15</v>
      </c>
      <c r="L4" s="405" t="s">
        <v>7</v>
      </c>
      <c r="M4" s="406" t="s">
        <v>14</v>
      </c>
      <c r="N4" s="401" t="s">
        <v>15</v>
      </c>
      <c r="O4" s="407" t="s">
        <v>7</v>
      </c>
      <c r="P4" s="408" t="s">
        <v>14</v>
      </c>
      <c r="Q4" s="401" t="s">
        <v>15</v>
      </c>
      <c r="R4" s="409" t="s">
        <v>7</v>
      </c>
      <c r="S4" s="410" t="s">
        <v>14</v>
      </c>
      <c r="T4" s="401" t="s">
        <v>15</v>
      </c>
      <c r="U4" s="411" t="s">
        <v>7</v>
      </c>
      <c r="V4" s="594"/>
      <c r="W4" s="600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</row>
    <row r="5" spans="1:37" x14ac:dyDescent="0.35">
      <c r="A5" s="230" t="s">
        <v>92</v>
      </c>
      <c r="B5" s="231" t="s">
        <v>16</v>
      </c>
      <c r="C5" s="232" t="s">
        <v>112</v>
      </c>
      <c r="D5" s="233">
        <v>30</v>
      </c>
      <c r="E5" s="234" t="s">
        <v>108</v>
      </c>
      <c r="F5" s="235">
        <v>10</v>
      </c>
      <c r="G5" s="234">
        <v>30</v>
      </c>
      <c r="H5" s="234" t="s">
        <v>108</v>
      </c>
      <c r="I5" s="236">
        <v>10</v>
      </c>
      <c r="J5" s="220">
        <v>30</v>
      </c>
      <c r="K5" s="221" t="s">
        <v>108</v>
      </c>
      <c r="L5" s="222">
        <v>10</v>
      </c>
      <c r="M5" s="223">
        <v>30</v>
      </c>
      <c r="N5" s="221" t="s">
        <v>108</v>
      </c>
      <c r="O5" s="237">
        <v>10</v>
      </c>
      <c r="P5" s="238">
        <v>30</v>
      </c>
      <c r="Q5" s="239" t="s">
        <v>108</v>
      </c>
      <c r="R5" s="240">
        <v>11</v>
      </c>
      <c r="S5" s="241">
        <v>30</v>
      </c>
      <c r="T5" s="239" t="s">
        <v>109</v>
      </c>
      <c r="U5" s="242">
        <v>23</v>
      </c>
      <c r="V5" s="243">
        <f>SUM(D5,G5,J5,M5,P5,S5)</f>
        <v>180</v>
      </c>
      <c r="W5" s="244">
        <f t="shared" ref="W5:W16" si="0">SUM(F5,I5,L5,O5,R5,U5)</f>
        <v>74</v>
      </c>
    </row>
    <row r="6" spans="1:37" x14ac:dyDescent="0.35">
      <c r="A6" s="230" t="s">
        <v>122</v>
      </c>
      <c r="B6" s="245" t="s">
        <v>19</v>
      </c>
      <c r="C6" s="246" t="s">
        <v>115</v>
      </c>
      <c r="D6" s="247"/>
      <c r="E6" s="225"/>
      <c r="F6" s="248"/>
      <c r="G6" s="225"/>
      <c r="H6" s="225"/>
      <c r="I6" s="249"/>
      <c r="J6" s="224"/>
      <c r="K6" s="225"/>
      <c r="L6" s="226"/>
      <c r="M6" s="227"/>
      <c r="N6" s="225"/>
      <c r="O6" s="250"/>
      <c r="P6" s="251">
        <v>30</v>
      </c>
      <c r="Q6" s="252" t="s">
        <v>109</v>
      </c>
      <c r="R6" s="253">
        <v>2</v>
      </c>
      <c r="S6" s="254">
        <v>30</v>
      </c>
      <c r="T6" s="252" t="s">
        <v>109</v>
      </c>
      <c r="U6" s="255">
        <v>2</v>
      </c>
      <c r="V6" s="243">
        <f t="shared" ref="V6:V27" si="1">SUM(D6,G6,J6,M6,P6,S6)</f>
        <v>60</v>
      </c>
      <c r="W6" s="244">
        <f t="shared" si="0"/>
        <v>4</v>
      </c>
    </row>
    <row r="7" spans="1:37" x14ac:dyDescent="0.35">
      <c r="A7" s="256" t="s">
        <v>18</v>
      </c>
      <c r="B7" s="245" t="s">
        <v>19</v>
      </c>
      <c r="C7" s="246" t="s">
        <v>115</v>
      </c>
      <c r="D7" s="257"/>
      <c r="E7" s="225"/>
      <c r="F7" s="248"/>
      <c r="G7" s="225"/>
      <c r="H7" s="225"/>
      <c r="I7" s="258"/>
      <c r="J7" s="228">
        <v>30</v>
      </c>
      <c r="K7" s="225" t="s">
        <v>108</v>
      </c>
      <c r="L7" s="226">
        <v>4</v>
      </c>
      <c r="M7" s="227">
        <v>30</v>
      </c>
      <c r="N7" s="225" t="s">
        <v>108</v>
      </c>
      <c r="O7" s="259">
        <v>4</v>
      </c>
      <c r="P7" s="260">
        <v>30</v>
      </c>
      <c r="Q7" s="261" t="s">
        <v>108</v>
      </c>
      <c r="R7" s="262">
        <v>4</v>
      </c>
      <c r="S7" s="263">
        <v>30</v>
      </c>
      <c r="T7" s="261" t="s">
        <v>108</v>
      </c>
      <c r="U7" s="264">
        <v>4</v>
      </c>
      <c r="V7" s="265">
        <f t="shared" si="1"/>
        <v>120</v>
      </c>
      <c r="W7" s="5">
        <f t="shared" si="0"/>
        <v>16</v>
      </c>
    </row>
    <row r="8" spans="1:37" x14ac:dyDescent="0.35">
      <c r="A8" s="256" t="s">
        <v>50</v>
      </c>
      <c r="B8" s="266" t="s">
        <v>16</v>
      </c>
      <c r="C8" s="246" t="s">
        <v>115</v>
      </c>
      <c r="D8" s="257"/>
      <c r="E8" s="225"/>
      <c r="F8" s="248"/>
      <c r="G8" s="225"/>
      <c r="H8" s="225"/>
      <c r="I8" s="258"/>
      <c r="J8" s="228">
        <v>30</v>
      </c>
      <c r="K8" s="225" t="s">
        <v>109</v>
      </c>
      <c r="L8" s="226">
        <v>2</v>
      </c>
      <c r="M8" s="227"/>
      <c r="N8" s="225"/>
      <c r="O8" s="259"/>
      <c r="P8" s="260"/>
      <c r="Q8" s="261"/>
      <c r="R8" s="267"/>
      <c r="S8" s="268"/>
      <c r="T8" s="269"/>
      <c r="U8" s="264"/>
      <c r="V8" s="265">
        <f t="shared" si="1"/>
        <v>30</v>
      </c>
      <c r="W8" s="5">
        <f t="shared" si="0"/>
        <v>2</v>
      </c>
      <c r="X8" s="270"/>
    </row>
    <row r="9" spans="1:37" x14ac:dyDescent="0.35">
      <c r="A9" s="256" t="s">
        <v>44</v>
      </c>
      <c r="B9" s="266" t="s">
        <v>16</v>
      </c>
      <c r="C9" s="246" t="s">
        <v>115</v>
      </c>
      <c r="D9" s="257"/>
      <c r="E9" s="225"/>
      <c r="F9" s="248"/>
      <c r="G9" s="225"/>
      <c r="H9" s="225"/>
      <c r="I9" s="258"/>
      <c r="J9" s="228"/>
      <c r="K9" s="225"/>
      <c r="L9" s="226"/>
      <c r="M9" s="227">
        <v>30</v>
      </c>
      <c r="N9" s="225" t="s">
        <v>109</v>
      </c>
      <c r="O9" s="259">
        <v>2</v>
      </c>
      <c r="P9" s="260"/>
      <c r="Q9" s="271"/>
      <c r="R9" s="272"/>
      <c r="S9" s="273"/>
      <c r="T9" s="225"/>
      <c r="U9" s="274"/>
      <c r="V9" s="265">
        <f t="shared" si="1"/>
        <v>30</v>
      </c>
      <c r="W9" s="5">
        <f t="shared" si="0"/>
        <v>2</v>
      </c>
      <c r="X9" s="270"/>
    </row>
    <row r="10" spans="1:37" x14ac:dyDescent="0.35">
      <c r="A10" s="256" t="s">
        <v>20</v>
      </c>
      <c r="B10" s="266" t="s">
        <v>16</v>
      </c>
      <c r="C10" s="275" t="s">
        <v>94</v>
      </c>
      <c r="D10" s="276"/>
      <c r="E10" s="277"/>
      <c r="F10" s="277"/>
      <c r="G10" s="277"/>
      <c r="H10" s="277"/>
      <c r="I10" s="278"/>
      <c r="J10" s="228">
        <v>15</v>
      </c>
      <c r="K10" s="227" t="s">
        <v>109</v>
      </c>
      <c r="L10" s="226">
        <v>1</v>
      </c>
      <c r="M10" s="227">
        <v>15</v>
      </c>
      <c r="N10" s="227" t="s">
        <v>95</v>
      </c>
      <c r="O10" s="259">
        <v>2</v>
      </c>
      <c r="P10" s="260">
        <v>15</v>
      </c>
      <c r="Q10" s="279" t="s">
        <v>109</v>
      </c>
      <c r="R10" s="272">
        <v>1</v>
      </c>
      <c r="S10" s="273">
        <v>15</v>
      </c>
      <c r="T10" s="227" t="s">
        <v>95</v>
      </c>
      <c r="U10" s="274">
        <v>2</v>
      </c>
      <c r="V10" s="265">
        <f t="shared" si="1"/>
        <v>60</v>
      </c>
      <c r="W10" s="5">
        <f t="shared" si="0"/>
        <v>6</v>
      </c>
    </row>
    <row r="11" spans="1:37" x14ac:dyDescent="0.35">
      <c r="A11" s="256" t="s">
        <v>22</v>
      </c>
      <c r="B11" s="266" t="s">
        <v>16</v>
      </c>
      <c r="C11" s="246" t="s">
        <v>115</v>
      </c>
      <c r="D11" s="257">
        <v>60</v>
      </c>
      <c r="E11" s="227" t="s">
        <v>109</v>
      </c>
      <c r="F11" s="248">
        <v>4</v>
      </c>
      <c r="G11" s="225">
        <v>60</v>
      </c>
      <c r="H11" s="227" t="s">
        <v>109</v>
      </c>
      <c r="I11" s="258">
        <v>4</v>
      </c>
      <c r="J11" s="228">
        <v>60</v>
      </c>
      <c r="K11" s="227" t="s">
        <v>109</v>
      </c>
      <c r="L11" s="226">
        <v>4</v>
      </c>
      <c r="M11" s="227">
        <v>60</v>
      </c>
      <c r="N11" s="227" t="s">
        <v>109</v>
      </c>
      <c r="O11" s="259">
        <v>4</v>
      </c>
      <c r="P11" s="260"/>
      <c r="Q11" s="280"/>
      <c r="R11" s="272"/>
      <c r="S11" s="273"/>
      <c r="T11" s="273"/>
      <c r="U11" s="274"/>
      <c r="V11" s="265">
        <f t="shared" si="1"/>
        <v>240</v>
      </c>
      <c r="W11" s="5">
        <f t="shared" si="0"/>
        <v>16</v>
      </c>
    </row>
    <row r="12" spans="1:37" x14ac:dyDescent="0.35">
      <c r="A12" s="256" t="s">
        <v>23</v>
      </c>
      <c r="B12" s="245" t="s">
        <v>19</v>
      </c>
      <c r="C12" s="281" t="s">
        <v>21</v>
      </c>
      <c r="D12" s="257">
        <v>30</v>
      </c>
      <c r="E12" s="227" t="s">
        <v>109</v>
      </c>
      <c r="F12" s="248">
        <v>2</v>
      </c>
      <c r="G12" s="225">
        <v>30</v>
      </c>
      <c r="H12" s="227" t="s">
        <v>109</v>
      </c>
      <c r="I12" s="258">
        <v>2</v>
      </c>
      <c r="J12" s="228">
        <v>30</v>
      </c>
      <c r="K12" s="227" t="s">
        <v>109</v>
      </c>
      <c r="L12" s="226">
        <v>2</v>
      </c>
      <c r="M12" s="227">
        <v>30</v>
      </c>
      <c r="N12" s="227" t="s">
        <v>109</v>
      </c>
      <c r="O12" s="259">
        <v>2</v>
      </c>
      <c r="P12" s="260">
        <v>30</v>
      </c>
      <c r="Q12" s="279" t="s">
        <v>109</v>
      </c>
      <c r="R12" s="272">
        <v>2</v>
      </c>
      <c r="S12" s="225">
        <v>30</v>
      </c>
      <c r="T12" s="227" t="s">
        <v>109</v>
      </c>
      <c r="U12" s="282">
        <v>2</v>
      </c>
      <c r="V12" s="265">
        <f t="shared" si="1"/>
        <v>180</v>
      </c>
      <c r="W12" s="5">
        <f t="shared" si="0"/>
        <v>12</v>
      </c>
    </row>
    <row r="13" spans="1:37" x14ac:dyDescent="0.35">
      <c r="A13" s="256" t="s">
        <v>24</v>
      </c>
      <c r="B13" s="266" t="s">
        <v>16</v>
      </c>
      <c r="C13" s="246" t="s">
        <v>115</v>
      </c>
      <c r="D13" s="257"/>
      <c r="E13" s="225"/>
      <c r="F13" s="248"/>
      <c r="G13" s="225"/>
      <c r="H13" s="225"/>
      <c r="I13" s="258"/>
      <c r="J13" s="228">
        <v>45</v>
      </c>
      <c r="K13" s="227" t="s">
        <v>109</v>
      </c>
      <c r="L13" s="226">
        <v>2</v>
      </c>
      <c r="M13" s="227">
        <v>45</v>
      </c>
      <c r="N13" s="227" t="s">
        <v>95</v>
      </c>
      <c r="O13" s="259">
        <v>3</v>
      </c>
      <c r="P13" s="283"/>
      <c r="Q13" s="279"/>
      <c r="R13" s="226"/>
      <c r="S13" s="227"/>
      <c r="T13" s="227"/>
      <c r="U13" s="259"/>
      <c r="V13" s="265">
        <f t="shared" si="1"/>
        <v>90</v>
      </c>
      <c r="W13" s="5">
        <f t="shared" si="0"/>
        <v>5</v>
      </c>
    </row>
    <row r="14" spans="1:37" x14ac:dyDescent="0.35">
      <c r="A14" s="256" t="s">
        <v>126</v>
      </c>
      <c r="B14" s="245" t="s">
        <v>19</v>
      </c>
      <c r="C14" s="246" t="s">
        <v>115</v>
      </c>
      <c r="D14" s="257"/>
      <c r="E14" s="225"/>
      <c r="F14" s="248"/>
      <c r="G14" s="225"/>
      <c r="H14" s="225"/>
      <c r="I14" s="258"/>
      <c r="J14" s="225">
        <v>30</v>
      </c>
      <c r="K14" s="225" t="s">
        <v>95</v>
      </c>
      <c r="L14" s="248">
        <v>2</v>
      </c>
      <c r="M14" s="227"/>
      <c r="N14" s="227"/>
      <c r="O14" s="259"/>
      <c r="P14" s="260"/>
      <c r="Q14" s="280"/>
      <c r="R14" s="272"/>
      <c r="S14" s="273"/>
      <c r="T14" s="273"/>
      <c r="U14" s="274"/>
      <c r="V14" s="265">
        <f t="shared" si="1"/>
        <v>30</v>
      </c>
      <c r="W14" s="5">
        <f t="shared" si="0"/>
        <v>2</v>
      </c>
    </row>
    <row r="15" spans="1:37" x14ac:dyDescent="0.35">
      <c r="A15" s="256" t="s">
        <v>142</v>
      </c>
      <c r="B15" s="266" t="s">
        <v>16</v>
      </c>
      <c r="C15" s="246" t="s">
        <v>115</v>
      </c>
      <c r="D15" s="257"/>
      <c r="E15" s="225"/>
      <c r="F15" s="248"/>
      <c r="G15" s="225"/>
      <c r="H15" s="225"/>
      <c r="I15" s="258"/>
      <c r="J15" s="228"/>
      <c r="K15" s="227"/>
      <c r="L15" s="226"/>
      <c r="M15" s="227"/>
      <c r="N15" s="227"/>
      <c r="O15" s="259"/>
      <c r="P15" s="260">
        <v>30</v>
      </c>
      <c r="Q15" s="279" t="s">
        <v>109</v>
      </c>
      <c r="R15" s="272">
        <v>1</v>
      </c>
      <c r="S15" s="273">
        <v>30</v>
      </c>
      <c r="T15" s="227" t="s">
        <v>95</v>
      </c>
      <c r="U15" s="274">
        <v>2</v>
      </c>
      <c r="V15" s="265">
        <f t="shared" si="1"/>
        <v>60</v>
      </c>
      <c r="W15" s="5">
        <f t="shared" si="0"/>
        <v>3</v>
      </c>
    </row>
    <row r="16" spans="1:37" x14ac:dyDescent="0.35">
      <c r="A16" s="256" t="s">
        <v>25</v>
      </c>
      <c r="B16" s="266" t="s">
        <v>16</v>
      </c>
      <c r="C16" s="275" t="s">
        <v>113</v>
      </c>
      <c r="D16" s="257">
        <v>30</v>
      </c>
      <c r="E16" s="227" t="s">
        <v>109</v>
      </c>
      <c r="F16" s="248">
        <v>1</v>
      </c>
      <c r="G16" s="225">
        <v>30</v>
      </c>
      <c r="H16" s="227" t="s">
        <v>95</v>
      </c>
      <c r="I16" s="258">
        <v>2</v>
      </c>
      <c r="J16" s="228"/>
      <c r="K16" s="227"/>
      <c r="L16" s="226"/>
      <c r="M16" s="227"/>
      <c r="N16" s="227"/>
      <c r="O16" s="259"/>
      <c r="P16" s="260"/>
      <c r="Q16" s="280"/>
      <c r="R16" s="272"/>
      <c r="S16" s="273"/>
      <c r="T16" s="273"/>
      <c r="U16" s="274"/>
      <c r="V16" s="265">
        <f t="shared" si="1"/>
        <v>60</v>
      </c>
      <c r="W16" s="5">
        <f t="shared" si="0"/>
        <v>3</v>
      </c>
    </row>
    <row r="17" spans="1:24" x14ac:dyDescent="0.35">
      <c r="A17" s="256" t="s">
        <v>26</v>
      </c>
      <c r="B17" s="266" t="s">
        <v>16</v>
      </c>
      <c r="C17" s="275" t="s">
        <v>113</v>
      </c>
      <c r="D17" s="228">
        <v>30</v>
      </c>
      <c r="E17" s="227" t="s">
        <v>109</v>
      </c>
      <c r="F17" s="226">
        <v>1</v>
      </c>
      <c r="G17" s="227">
        <v>30</v>
      </c>
      <c r="H17" s="227" t="s">
        <v>95</v>
      </c>
      <c r="I17" s="259">
        <v>2</v>
      </c>
      <c r="K17" s="284"/>
      <c r="L17" s="284"/>
      <c r="M17" s="284"/>
      <c r="N17" s="284"/>
      <c r="P17" s="260"/>
      <c r="Q17" s="263"/>
      <c r="R17" s="253"/>
      <c r="S17" s="254"/>
      <c r="T17" s="254"/>
      <c r="U17" s="264"/>
      <c r="V17" s="265">
        <f t="shared" si="1"/>
        <v>60</v>
      </c>
      <c r="W17" s="5">
        <v>3</v>
      </c>
    </row>
    <row r="18" spans="1:24" x14ac:dyDescent="0.35">
      <c r="A18" s="256" t="s">
        <v>47</v>
      </c>
      <c r="B18" s="266" t="s">
        <v>16</v>
      </c>
      <c r="C18" s="275" t="s">
        <v>113</v>
      </c>
      <c r="D18" s="257"/>
      <c r="E18" s="225"/>
      <c r="F18" s="248"/>
      <c r="G18" s="225"/>
      <c r="H18" s="225"/>
      <c r="I18" s="258"/>
      <c r="J18" s="228">
        <v>30</v>
      </c>
      <c r="K18" s="227" t="s">
        <v>109</v>
      </c>
      <c r="L18" s="226">
        <v>1</v>
      </c>
      <c r="M18" s="227">
        <v>30</v>
      </c>
      <c r="N18" s="227" t="s">
        <v>95</v>
      </c>
      <c r="O18" s="259">
        <v>2</v>
      </c>
      <c r="P18" s="260"/>
      <c r="Q18" s="285"/>
      <c r="R18" s="262"/>
      <c r="S18" s="263"/>
      <c r="T18" s="285"/>
      <c r="U18" s="264"/>
      <c r="V18" s="265">
        <f t="shared" si="1"/>
        <v>60</v>
      </c>
      <c r="W18" s="5">
        <f t="shared" ref="W18:W27" si="2">SUM(F18,I18,L18,O18,R18,U18)</f>
        <v>3</v>
      </c>
    </row>
    <row r="19" spans="1:24" x14ac:dyDescent="0.35">
      <c r="A19" s="256" t="s">
        <v>125</v>
      </c>
      <c r="B19" s="266" t="s">
        <v>16</v>
      </c>
      <c r="C19" s="275" t="s">
        <v>113</v>
      </c>
      <c r="D19" s="286"/>
      <c r="E19" s="284"/>
      <c r="F19" s="284"/>
      <c r="G19" s="284"/>
      <c r="H19" s="284"/>
      <c r="I19" s="287"/>
      <c r="J19" s="228"/>
      <c r="K19" s="227"/>
      <c r="L19" s="226"/>
      <c r="M19" s="227"/>
      <c r="N19" s="227"/>
      <c r="O19" s="259"/>
      <c r="P19" s="288">
        <v>30</v>
      </c>
      <c r="Q19" s="285" t="s">
        <v>109</v>
      </c>
      <c r="R19" s="289">
        <v>1</v>
      </c>
      <c r="S19" s="261">
        <v>30</v>
      </c>
      <c r="T19" s="285" t="s">
        <v>95</v>
      </c>
      <c r="U19" s="290">
        <v>2</v>
      </c>
      <c r="V19" s="265">
        <f t="shared" si="1"/>
        <v>60</v>
      </c>
      <c r="W19" s="5">
        <f t="shared" si="2"/>
        <v>3</v>
      </c>
    </row>
    <row r="20" spans="1:24" x14ac:dyDescent="0.35">
      <c r="A20" s="256" t="s">
        <v>27</v>
      </c>
      <c r="B20" s="266" t="s">
        <v>16</v>
      </c>
      <c r="C20" s="246" t="s">
        <v>115</v>
      </c>
      <c r="D20" s="257">
        <v>30</v>
      </c>
      <c r="E20" s="227" t="s">
        <v>109</v>
      </c>
      <c r="F20" s="248">
        <v>1</v>
      </c>
      <c r="G20" s="225">
        <v>30</v>
      </c>
      <c r="H20" s="227" t="s">
        <v>95</v>
      </c>
      <c r="I20" s="258">
        <v>2</v>
      </c>
      <c r="J20" s="228"/>
      <c r="K20" s="227"/>
      <c r="L20" s="226"/>
      <c r="M20" s="227"/>
      <c r="N20" s="227"/>
      <c r="O20" s="259"/>
      <c r="P20" s="260"/>
      <c r="Q20" s="263"/>
      <c r="R20" s="262"/>
      <c r="S20" s="263"/>
      <c r="T20" s="263"/>
      <c r="U20" s="264"/>
      <c r="V20" s="265">
        <f t="shared" si="1"/>
        <v>60</v>
      </c>
      <c r="W20" s="5">
        <f t="shared" si="2"/>
        <v>3</v>
      </c>
    </row>
    <row r="21" spans="1:24" x14ac:dyDescent="0.35">
      <c r="A21" s="256" t="s">
        <v>28</v>
      </c>
      <c r="B21" s="266" t="s">
        <v>16</v>
      </c>
      <c r="C21" s="246" t="s">
        <v>115</v>
      </c>
      <c r="D21" s="291"/>
      <c r="E21" s="225"/>
      <c r="F21" s="248"/>
      <c r="G21" s="225"/>
      <c r="H21" s="225"/>
      <c r="I21" s="258"/>
      <c r="J21" s="228"/>
      <c r="K21" s="227"/>
      <c r="L21" s="226"/>
      <c r="M21" s="227"/>
      <c r="N21" s="227"/>
      <c r="O21" s="259"/>
      <c r="P21" s="260">
        <v>15</v>
      </c>
      <c r="Q21" s="263" t="s">
        <v>109</v>
      </c>
      <c r="R21" s="262">
        <v>1</v>
      </c>
      <c r="S21" s="263"/>
      <c r="T21" s="263"/>
      <c r="U21" s="264"/>
      <c r="V21" s="265">
        <f t="shared" si="1"/>
        <v>15</v>
      </c>
      <c r="W21" s="5">
        <f t="shared" si="2"/>
        <v>1</v>
      </c>
    </row>
    <row r="22" spans="1:24" x14ac:dyDescent="0.35">
      <c r="A22" s="256" t="s">
        <v>29</v>
      </c>
      <c r="B22" s="266" t="s">
        <v>16</v>
      </c>
      <c r="C22" s="246" t="s">
        <v>115</v>
      </c>
      <c r="D22" s="292"/>
      <c r="E22" s="284"/>
      <c r="F22" s="284"/>
      <c r="G22" s="225">
        <v>15</v>
      </c>
      <c r="H22" s="227" t="s">
        <v>95</v>
      </c>
      <c r="I22" s="258">
        <v>1</v>
      </c>
      <c r="J22" s="228"/>
      <c r="K22" s="227"/>
      <c r="L22" s="226"/>
      <c r="M22" s="227"/>
      <c r="N22" s="227"/>
      <c r="O22" s="259"/>
      <c r="P22" s="260"/>
      <c r="Q22" s="263"/>
      <c r="R22" s="262"/>
      <c r="S22" s="263"/>
      <c r="T22" s="263"/>
      <c r="U22" s="264"/>
      <c r="V22" s="265">
        <f t="shared" si="1"/>
        <v>15</v>
      </c>
      <c r="W22" s="5">
        <f t="shared" si="2"/>
        <v>1</v>
      </c>
    </row>
    <row r="23" spans="1:24" x14ac:dyDescent="0.35">
      <c r="A23" s="256" t="s">
        <v>30</v>
      </c>
      <c r="B23" s="266" t="s">
        <v>16</v>
      </c>
      <c r="C23" s="246" t="s">
        <v>115</v>
      </c>
      <c r="D23" s="247">
        <v>2</v>
      </c>
      <c r="E23" s="227" t="s">
        <v>109</v>
      </c>
      <c r="F23" s="248">
        <v>0</v>
      </c>
      <c r="G23" s="225"/>
      <c r="H23" s="225"/>
      <c r="I23" s="258"/>
      <c r="J23" s="228"/>
      <c r="K23" s="227"/>
      <c r="L23" s="226"/>
      <c r="M23" s="227"/>
      <c r="N23" s="227"/>
      <c r="O23" s="259"/>
      <c r="P23" s="260"/>
      <c r="Q23" s="263"/>
      <c r="R23" s="262"/>
      <c r="S23" s="263"/>
      <c r="T23" s="263"/>
      <c r="U23" s="264"/>
      <c r="V23" s="265">
        <f t="shared" si="1"/>
        <v>2</v>
      </c>
      <c r="W23" s="5">
        <f t="shared" si="2"/>
        <v>0</v>
      </c>
    </row>
    <row r="24" spans="1:24" x14ac:dyDescent="0.35">
      <c r="A24" s="256" t="s">
        <v>31</v>
      </c>
      <c r="B24" s="266" t="s">
        <v>16</v>
      </c>
      <c r="C24" s="246" t="s">
        <v>115</v>
      </c>
      <c r="D24" s="257">
        <v>3</v>
      </c>
      <c r="E24" s="227" t="s">
        <v>109</v>
      </c>
      <c r="F24" s="248">
        <v>0</v>
      </c>
      <c r="G24" s="225"/>
      <c r="H24" s="225"/>
      <c r="I24" s="258"/>
      <c r="J24" s="228"/>
      <c r="K24" s="227"/>
      <c r="L24" s="226"/>
      <c r="M24" s="227"/>
      <c r="N24" s="227"/>
      <c r="O24" s="259"/>
      <c r="P24" s="260"/>
      <c r="Q24" s="263"/>
      <c r="R24" s="262"/>
      <c r="S24" s="263"/>
      <c r="T24" s="263"/>
      <c r="U24" s="264"/>
      <c r="V24" s="265">
        <f t="shared" si="1"/>
        <v>3</v>
      </c>
      <c r="W24" s="5">
        <f t="shared" si="2"/>
        <v>0</v>
      </c>
    </row>
    <row r="25" spans="1:24" x14ac:dyDescent="0.35">
      <c r="A25" s="293" t="s">
        <v>32</v>
      </c>
      <c r="B25" s="245" t="s">
        <v>19</v>
      </c>
      <c r="C25" s="275" t="s">
        <v>113</v>
      </c>
      <c r="D25" s="291">
        <v>30</v>
      </c>
      <c r="E25" s="227" t="s">
        <v>110</v>
      </c>
      <c r="F25" s="248">
        <v>2</v>
      </c>
      <c r="G25" s="225">
        <v>30</v>
      </c>
      <c r="H25" s="227" t="s">
        <v>110</v>
      </c>
      <c r="I25" s="258">
        <v>2</v>
      </c>
      <c r="J25" s="228">
        <v>30</v>
      </c>
      <c r="K25" s="227" t="s">
        <v>110</v>
      </c>
      <c r="L25" s="226">
        <v>2</v>
      </c>
      <c r="M25" s="227">
        <v>30</v>
      </c>
      <c r="N25" s="227" t="s">
        <v>95</v>
      </c>
      <c r="O25" s="259">
        <v>3</v>
      </c>
      <c r="P25" s="260"/>
      <c r="Q25" s="263"/>
      <c r="R25" s="262"/>
      <c r="S25" s="263"/>
      <c r="T25" s="263"/>
      <c r="U25" s="264"/>
      <c r="V25" s="265">
        <f t="shared" si="1"/>
        <v>120</v>
      </c>
      <c r="W25" s="5">
        <f t="shared" si="2"/>
        <v>9</v>
      </c>
    </row>
    <row r="26" spans="1:24" x14ac:dyDescent="0.35">
      <c r="A26" s="293" t="s">
        <v>33</v>
      </c>
      <c r="B26" s="245" t="s">
        <v>19</v>
      </c>
      <c r="C26" s="275" t="s">
        <v>113</v>
      </c>
      <c r="D26" s="294">
        <v>30</v>
      </c>
      <c r="E26" s="295" t="s">
        <v>109</v>
      </c>
      <c r="F26" s="296">
        <v>0</v>
      </c>
      <c r="G26" s="227"/>
      <c r="H26" s="227"/>
      <c r="I26" s="259"/>
      <c r="J26" s="297"/>
      <c r="K26" s="231"/>
      <c r="L26" s="231"/>
      <c r="M26" s="231"/>
      <c r="N26" s="231"/>
      <c r="O26" s="298"/>
      <c r="P26" s="260"/>
      <c r="Q26" s="263"/>
      <c r="R26" s="262"/>
      <c r="S26" s="263"/>
      <c r="T26" s="263"/>
      <c r="U26" s="264"/>
      <c r="V26" s="265">
        <f t="shared" si="1"/>
        <v>30</v>
      </c>
      <c r="W26" s="5">
        <f t="shared" si="2"/>
        <v>0</v>
      </c>
    </row>
    <row r="27" spans="1:24" ht="14" thickBot="1" x14ac:dyDescent="0.4">
      <c r="A27" s="299" t="s">
        <v>48</v>
      </c>
      <c r="B27" s="300" t="s">
        <v>16</v>
      </c>
      <c r="C27" s="301" t="s">
        <v>115</v>
      </c>
      <c r="D27" s="302"/>
      <c r="E27" s="221"/>
      <c r="F27" s="303"/>
      <c r="G27" s="221"/>
      <c r="H27" s="221"/>
      <c r="I27" s="304"/>
      <c r="J27" s="305"/>
      <c r="K27" s="306"/>
      <c r="L27" s="307"/>
      <c r="M27" s="306"/>
      <c r="N27" s="306"/>
      <c r="O27" s="308"/>
      <c r="P27" s="309">
        <v>15</v>
      </c>
      <c r="Q27" s="306" t="s">
        <v>95</v>
      </c>
      <c r="R27" s="267">
        <v>1</v>
      </c>
      <c r="S27" s="268"/>
      <c r="T27" s="268"/>
      <c r="U27" s="310"/>
      <c r="V27" s="311">
        <f t="shared" si="1"/>
        <v>15</v>
      </c>
      <c r="W27" s="312">
        <f t="shared" si="2"/>
        <v>1</v>
      </c>
    </row>
    <row r="28" spans="1:24" ht="14" thickBot="1" x14ac:dyDescent="0.4">
      <c r="A28" s="613" t="s">
        <v>143</v>
      </c>
      <c r="B28" s="614"/>
      <c r="C28" s="614"/>
      <c r="D28" s="614"/>
      <c r="E28" s="614"/>
      <c r="F28" s="614"/>
      <c r="G28" s="614"/>
      <c r="H28" s="614"/>
      <c r="I28" s="614"/>
      <c r="J28" s="614"/>
      <c r="K28" s="614"/>
      <c r="L28" s="614"/>
      <c r="M28" s="614"/>
      <c r="N28" s="614"/>
      <c r="O28" s="614"/>
      <c r="P28" s="614"/>
      <c r="Q28" s="614"/>
      <c r="R28" s="614"/>
      <c r="S28" s="614"/>
      <c r="T28" s="614"/>
      <c r="U28" s="614"/>
      <c r="V28" s="615"/>
      <c r="W28" s="727">
        <v>11</v>
      </c>
    </row>
    <row r="29" spans="1:24" s="393" customFormat="1" ht="12" x14ac:dyDescent="0.35">
      <c r="A29" s="382"/>
      <c r="B29" s="383"/>
      <c r="C29" s="384" t="s">
        <v>36</v>
      </c>
      <c r="D29" s="385">
        <f>SUM(D5:D27)</f>
        <v>275</v>
      </c>
      <c r="E29" s="385"/>
      <c r="F29" s="386">
        <f>SUM(F5:F27)</f>
        <v>21</v>
      </c>
      <c r="G29" s="385">
        <f>SUM(G5:G27)</f>
        <v>255</v>
      </c>
      <c r="H29" s="385"/>
      <c r="I29" s="386">
        <f>SUM(I5:I27)</f>
        <v>25</v>
      </c>
      <c r="J29" s="387">
        <f>SUM(J5:J27)-15</f>
        <v>315</v>
      </c>
      <c r="K29" s="387"/>
      <c r="L29" s="388">
        <f>SUM(L5:L27)-4</f>
        <v>26</v>
      </c>
      <c r="M29" s="387">
        <f>SUM(M5:M27)-15</f>
        <v>285</v>
      </c>
      <c r="N29" s="387"/>
      <c r="O29" s="388">
        <f>SUM(O5:O27)-4</f>
        <v>28</v>
      </c>
      <c r="P29" s="389">
        <f>SUM(P5:P27)-15</f>
        <v>210</v>
      </c>
      <c r="Q29" s="389"/>
      <c r="R29" s="390">
        <f>SUM(R5:R27)-4</f>
        <v>20</v>
      </c>
      <c r="S29" s="389">
        <f>SUM(S5:S27)-15</f>
        <v>180</v>
      </c>
      <c r="T29" s="389"/>
      <c r="U29" s="390">
        <f>SUM(U5:U27)-4</f>
        <v>33</v>
      </c>
      <c r="V29" s="384">
        <f>SUM(V5:V27)</f>
        <v>1580</v>
      </c>
      <c r="W29" s="391">
        <f>SUM(W5:W27)</f>
        <v>169</v>
      </c>
      <c r="X29" s="392"/>
    </row>
    <row r="30" spans="1:24" s="393" customFormat="1" ht="12" x14ac:dyDescent="0.35">
      <c r="A30" s="382"/>
      <c r="B30" s="383"/>
      <c r="C30" s="394" t="s">
        <v>37</v>
      </c>
      <c r="D30" s="608">
        <f>SUM(D29,G29)-(D12+G12)</f>
        <v>470</v>
      </c>
      <c r="E30" s="608"/>
      <c r="F30" s="608"/>
      <c r="G30" s="608">
        <f>SUM(F29,I29)</f>
        <v>46</v>
      </c>
      <c r="H30" s="608"/>
      <c r="I30" s="608"/>
      <c r="J30" s="605">
        <f>SUM(J29,M29)-(J12+M12)</f>
        <v>540</v>
      </c>
      <c r="K30" s="606"/>
      <c r="L30" s="607"/>
      <c r="M30" s="605">
        <f>SUM(L29,O29)</f>
        <v>54</v>
      </c>
      <c r="N30" s="606"/>
      <c r="O30" s="607"/>
      <c r="P30" s="605">
        <f>SUM(P29,S29)-(P12+S12)</f>
        <v>330</v>
      </c>
      <c r="Q30" s="606"/>
      <c r="R30" s="607"/>
      <c r="S30" s="605">
        <f>SUM(R29,U29)</f>
        <v>53</v>
      </c>
      <c r="T30" s="606"/>
      <c r="U30" s="607"/>
      <c r="V30" s="558"/>
      <c r="W30" s="395">
        <f>W29+W28</f>
        <v>180</v>
      </c>
    </row>
    <row r="31" spans="1:24" s="393" customFormat="1" ht="12" x14ac:dyDescent="0.35">
      <c r="A31" s="382"/>
      <c r="B31" s="382"/>
      <c r="C31" s="383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7">
        <f>SUM(W6,W7,W12,W25,W26,W28,W14)</f>
        <v>54</v>
      </c>
      <c r="W31" s="398" t="s">
        <v>7</v>
      </c>
    </row>
    <row r="32" spans="1:24" s="393" customFormat="1" ht="12" hidden="1" x14ac:dyDescent="0.35">
      <c r="A32" s="382"/>
      <c r="B32" s="382"/>
      <c r="V32" s="399">
        <f>(V31*100)/W30</f>
        <v>30</v>
      </c>
    </row>
  </sheetData>
  <sheetProtection selectLockedCells="1" selectUnlockedCells="1"/>
  <mergeCells count="22">
    <mergeCell ref="S30:U30"/>
    <mergeCell ref="P30:R30"/>
    <mergeCell ref="A2:A4"/>
    <mergeCell ref="B2:B4"/>
    <mergeCell ref="C2:C4"/>
    <mergeCell ref="J3:L3"/>
    <mergeCell ref="M30:O30"/>
    <mergeCell ref="J30:L30"/>
    <mergeCell ref="D30:F30"/>
    <mergeCell ref="G30:I30"/>
    <mergeCell ref="A28:V28"/>
    <mergeCell ref="A1:W1"/>
    <mergeCell ref="P3:R3"/>
    <mergeCell ref="S3:U3"/>
    <mergeCell ref="D2:I2"/>
    <mergeCell ref="J2:O2"/>
    <mergeCell ref="G3:I3"/>
    <mergeCell ref="V2:V4"/>
    <mergeCell ref="M3:O3"/>
    <mergeCell ref="W2:W4"/>
    <mergeCell ref="P2:U2"/>
    <mergeCell ref="D3:F3"/>
  </mergeCells>
  <pageMargins left="0.23622047244094491" right="0.23622047244094491" top="0.39370078740157483" bottom="0.39370078740157483" header="0" footer="0"/>
  <pageSetup paperSize="9" scale="92" firstPageNumber="0" fitToHeight="0" orientation="landscape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0.59999389629810485"/>
    <pageSetUpPr fitToPage="1"/>
  </sheetPr>
  <dimension ref="A1:W35"/>
  <sheetViews>
    <sheetView topLeftCell="O1" zoomScaleNormal="100" workbookViewId="0">
      <selection activeCell="AA11" sqref="A1:XFD1048576"/>
    </sheetView>
  </sheetViews>
  <sheetFormatPr defaultColWidth="11.453125" defaultRowHeight="13.5" x14ac:dyDescent="0.35"/>
  <cols>
    <col min="1" max="1" width="45.1796875" style="357" bestFit="1" customWidth="1"/>
    <col min="2" max="2" width="13.54296875" style="357" bestFit="1" customWidth="1"/>
    <col min="3" max="3" width="8.453125" style="357" bestFit="1" customWidth="1"/>
    <col min="4" max="4" width="5.54296875" style="357" bestFit="1" customWidth="1"/>
    <col min="5" max="5" width="4" style="357" bestFit="1" customWidth="1"/>
    <col min="6" max="6" width="5.26953125" style="357" bestFit="1" customWidth="1"/>
    <col min="7" max="7" width="5.54296875" style="357" bestFit="1" customWidth="1"/>
    <col min="8" max="8" width="4" style="357" bestFit="1" customWidth="1"/>
    <col min="9" max="9" width="5.26953125" style="357" bestFit="1" customWidth="1"/>
    <col min="10" max="10" width="5.54296875" style="357" bestFit="1" customWidth="1"/>
    <col min="11" max="11" width="4" style="357" bestFit="1" customWidth="1"/>
    <col min="12" max="12" width="5.26953125" style="357" bestFit="1" customWidth="1"/>
    <col min="13" max="13" width="5.54296875" style="357" bestFit="1" customWidth="1"/>
    <col min="14" max="14" width="4" style="357" bestFit="1" customWidth="1"/>
    <col min="15" max="15" width="5.26953125" style="357" bestFit="1" customWidth="1"/>
    <col min="16" max="16" width="5.54296875" style="357" bestFit="1" customWidth="1"/>
    <col min="17" max="17" width="4" style="357" bestFit="1" customWidth="1"/>
    <col min="18" max="18" width="5.26953125" style="357" bestFit="1" customWidth="1"/>
    <col min="19" max="19" width="5.54296875" style="357" bestFit="1" customWidth="1"/>
    <col min="20" max="20" width="4" style="357" bestFit="1" customWidth="1"/>
    <col min="21" max="21" width="5.26953125" style="357" bestFit="1" customWidth="1"/>
    <col min="22" max="22" width="6.1796875" style="357" bestFit="1" customWidth="1"/>
    <col min="23" max="23" width="6.26953125" style="357" bestFit="1" customWidth="1"/>
    <col min="24" max="16384" width="11.453125" style="357"/>
  </cols>
  <sheetData>
    <row r="1" spans="1:23" s="440" customFormat="1" ht="12.5" thickBot="1" x14ac:dyDescent="0.4">
      <c r="A1" s="616" t="s">
        <v>161</v>
      </c>
      <c r="B1" s="616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6"/>
      <c r="W1" s="617"/>
    </row>
    <row r="2" spans="1:23" s="440" customFormat="1" ht="12" x14ac:dyDescent="0.3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34" t="s">
        <v>5</v>
      </c>
      <c r="Q2" s="635"/>
      <c r="R2" s="635"/>
      <c r="S2" s="635"/>
      <c r="T2" s="635"/>
      <c r="U2" s="636"/>
      <c r="V2" s="594" t="s">
        <v>6</v>
      </c>
      <c r="W2" s="598" t="s">
        <v>7</v>
      </c>
    </row>
    <row r="3" spans="1:23" s="440" customFormat="1" ht="12" x14ac:dyDescent="0.3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32" t="s">
        <v>12</v>
      </c>
      <c r="Q3" s="630"/>
      <c r="R3" s="630"/>
      <c r="S3" s="630" t="s">
        <v>13</v>
      </c>
      <c r="T3" s="630"/>
      <c r="U3" s="631"/>
      <c r="V3" s="594"/>
      <c r="W3" s="599"/>
    </row>
    <row r="4" spans="1:23" s="440" customFormat="1" ht="12.5" thickBot="1" x14ac:dyDescent="0.4">
      <c r="A4" s="835"/>
      <c r="B4" s="836"/>
      <c r="C4" s="837"/>
      <c r="D4" s="428" t="s">
        <v>14</v>
      </c>
      <c r="E4" s="429" t="s">
        <v>15</v>
      </c>
      <c r="F4" s="430" t="s">
        <v>7</v>
      </c>
      <c r="G4" s="429" t="s">
        <v>14</v>
      </c>
      <c r="H4" s="429" t="s">
        <v>15</v>
      </c>
      <c r="I4" s="431" t="s">
        <v>7</v>
      </c>
      <c r="J4" s="730" t="s">
        <v>14</v>
      </c>
      <c r="K4" s="429" t="s">
        <v>15</v>
      </c>
      <c r="L4" s="433" t="s">
        <v>7</v>
      </c>
      <c r="M4" s="434" t="s">
        <v>14</v>
      </c>
      <c r="N4" s="429" t="s">
        <v>15</v>
      </c>
      <c r="O4" s="435" t="s">
        <v>7</v>
      </c>
      <c r="P4" s="436" t="s">
        <v>14</v>
      </c>
      <c r="Q4" s="429" t="s">
        <v>15</v>
      </c>
      <c r="R4" s="437" t="s">
        <v>7</v>
      </c>
      <c r="S4" s="438" t="s">
        <v>14</v>
      </c>
      <c r="T4" s="429" t="s">
        <v>15</v>
      </c>
      <c r="U4" s="439" t="s">
        <v>7</v>
      </c>
      <c r="V4" s="838"/>
      <c r="W4" s="600"/>
    </row>
    <row r="5" spans="1:23" ht="15" customHeight="1" x14ac:dyDescent="0.35">
      <c r="A5" s="345" t="s">
        <v>88</v>
      </c>
      <c r="B5" s="277" t="s">
        <v>16</v>
      </c>
      <c r="C5" s="354" t="s">
        <v>64</v>
      </c>
      <c r="D5" s="363">
        <v>30</v>
      </c>
      <c r="E5" s="364" t="s">
        <v>108</v>
      </c>
      <c r="F5" s="365">
        <v>10</v>
      </c>
      <c r="G5" s="364">
        <v>30</v>
      </c>
      <c r="H5" s="364" t="s">
        <v>108</v>
      </c>
      <c r="I5" s="366">
        <v>10</v>
      </c>
      <c r="J5" s="839">
        <v>30</v>
      </c>
      <c r="K5" s="364" t="s">
        <v>108</v>
      </c>
      <c r="L5" s="840">
        <v>10</v>
      </c>
      <c r="M5" s="841">
        <v>30</v>
      </c>
      <c r="N5" s="364" t="s">
        <v>108</v>
      </c>
      <c r="O5" s="842">
        <v>10</v>
      </c>
      <c r="P5" s="843">
        <v>30</v>
      </c>
      <c r="Q5" s="364" t="s">
        <v>108</v>
      </c>
      <c r="R5" s="844">
        <v>10</v>
      </c>
      <c r="S5" s="845">
        <v>30</v>
      </c>
      <c r="T5" s="364" t="s">
        <v>109</v>
      </c>
      <c r="U5" s="846">
        <v>19</v>
      </c>
      <c r="V5" s="373">
        <f t="shared" ref="V5:V20" si="0">SUM(D5,G5,J5,M5,P5,S5)</f>
        <v>180</v>
      </c>
      <c r="W5" s="374">
        <f t="shared" ref="W5:W20" si="1">SUM(F5,I5,L5,O5,R5,U5)</f>
        <v>69</v>
      </c>
    </row>
    <row r="6" spans="1:23" x14ac:dyDescent="0.35">
      <c r="A6" s="345" t="s">
        <v>122</v>
      </c>
      <c r="B6" s="847" t="s">
        <v>19</v>
      </c>
      <c r="C6" s="848" t="s">
        <v>115</v>
      </c>
      <c r="D6" s="328"/>
      <c r="E6" s="225"/>
      <c r="F6" s="248"/>
      <c r="G6" s="225"/>
      <c r="H6" s="225"/>
      <c r="I6" s="367"/>
      <c r="J6" s="368"/>
      <c r="K6" s="225"/>
      <c r="L6" s="226"/>
      <c r="M6" s="227"/>
      <c r="N6" s="225"/>
      <c r="O6" s="369"/>
      <c r="P6" s="251">
        <v>30</v>
      </c>
      <c r="Q6" s="252" t="s">
        <v>109</v>
      </c>
      <c r="R6" s="253">
        <v>2</v>
      </c>
      <c r="S6" s="254">
        <v>30</v>
      </c>
      <c r="T6" s="252" t="s">
        <v>109</v>
      </c>
      <c r="U6" s="255">
        <v>2</v>
      </c>
      <c r="V6" s="373">
        <f t="shared" si="0"/>
        <v>60</v>
      </c>
      <c r="W6" s="374">
        <f t="shared" si="1"/>
        <v>4</v>
      </c>
    </row>
    <row r="7" spans="1:23" x14ac:dyDescent="0.35">
      <c r="A7" s="849" t="s">
        <v>93</v>
      </c>
      <c r="B7" s="847" t="s">
        <v>19</v>
      </c>
      <c r="C7" s="354" t="s">
        <v>64</v>
      </c>
      <c r="D7" s="328">
        <v>15</v>
      </c>
      <c r="E7" s="225" t="s">
        <v>108</v>
      </c>
      <c r="F7" s="248">
        <v>2</v>
      </c>
      <c r="G7" s="374">
        <v>15</v>
      </c>
      <c r="H7" s="225" t="s">
        <v>108</v>
      </c>
      <c r="I7" s="367">
        <v>2</v>
      </c>
      <c r="J7" s="368">
        <v>15</v>
      </c>
      <c r="K7" s="225" t="s">
        <v>108</v>
      </c>
      <c r="L7" s="226">
        <v>2</v>
      </c>
      <c r="M7" s="227">
        <v>15</v>
      </c>
      <c r="N7" s="225" t="s">
        <v>108</v>
      </c>
      <c r="O7" s="369">
        <v>2</v>
      </c>
      <c r="P7" s="850"/>
      <c r="Q7" s="225"/>
      <c r="R7" s="272"/>
      <c r="S7" s="273"/>
      <c r="T7" s="225"/>
      <c r="U7" s="851"/>
      <c r="V7" s="373">
        <f t="shared" si="0"/>
        <v>60</v>
      </c>
      <c r="W7" s="374">
        <f t="shared" si="1"/>
        <v>8</v>
      </c>
    </row>
    <row r="8" spans="1:23" x14ac:dyDescent="0.35">
      <c r="A8" s="345" t="s">
        <v>90</v>
      </c>
      <c r="B8" s="847" t="s">
        <v>19</v>
      </c>
      <c r="C8" s="852" t="s">
        <v>64</v>
      </c>
      <c r="D8" s="328">
        <v>15</v>
      </c>
      <c r="E8" s="225" t="s">
        <v>109</v>
      </c>
      <c r="F8" s="248">
        <v>1</v>
      </c>
      <c r="G8" s="225">
        <v>15</v>
      </c>
      <c r="H8" s="225" t="s">
        <v>110</v>
      </c>
      <c r="I8" s="367">
        <v>1</v>
      </c>
      <c r="J8" s="368"/>
      <c r="K8" s="227"/>
      <c r="L8" s="226"/>
      <c r="M8" s="227"/>
      <c r="N8" s="227"/>
      <c r="O8" s="369"/>
      <c r="P8" s="850"/>
      <c r="Q8" s="225"/>
      <c r="R8" s="272"/>
      <c r="S8" s="273"/>
      <c r="T8" s="225"/>
      <c r="U8" s="851"/>
      <c r="V8" s="373">
        <f t="shared" si="0"/>
        <v>30</v>
      </c>
      <c r="W8" s="374">
        <f t="shared" si="1"/>
        <v>2</v>
      </c>
    </row>
    <row r="9" spans="1:23" x14ac:dyDescent="0.35">
      <c r="A9" s="345" t="s">
        <v>91</v>
      </c>
      <c r="B9" s="847" t="s">
        <v>19</v>
      </c>
      <c r="C9" s="354" t="s">
        <v>115</v>
      </c>
      <c r="D9" s="328">
        <v>30</v>
      </c>
      <c r="E9" s="225" t="s">
        <v>108</v>
      </c>
      <c r="F9" s="248">
        <v>4</v>
      </c>
      <c r="G9" s="225">
        <v>30</v>
      </c>
      <c r="H9" s="225" t="s">
        <v>108</v>
      </c>
      <c r="I9" s="367">
        <v>4</v>
      </c>
      <c r="J9" s="368">
        <v>30</v>
      </c>
      <c r="K9" s="225" t="s">
        <v>108</v>
      </c>
      <c r="L9" s="226">
        <v>4</v>
      </c>
      <c r="M9" s="227">
        <v>30</v>
      </c>
      <c r="N9" s="225" t="s">
        <v>108</v>
      </c>
      <c r="O9" s="369">
        <v>4</v>
      </c>
      <c r="P9" s="850"/>
      <c r="Q9" s="227"/>
      <c r="R9" s="272"/>
      <c r="S9" s="273"/>
      <c r="T9" s="227"/>
      <c r="U9" s="851"/>
      <c r="V9" s="373">
        <f t="shared" si="0"/>
        <v>120</v>
      </c>
      <c r="W9" s="374">
        <f t="shared" si="1"/>
        <v>16</v>
      </c>
    </row>
    <row r="10" spans="1:23" x14ac:dyDescent="0.35">
      <c r="A10" s="345" t="s">
        <v>65</v>
      </c>
      <c r="B10" s="277" t="s">
        <v>16</v>
      </c>
      <c r="C10" s="354" t="s">
        <v>115</v>
      </c>
      <c r="D10" s="328"/>
      <c r="E10" s="225"/>
      <c r="F10" s="248"/>
      <c r="G10" s="225"/>
      <c r="H10" s="225"/>
      <c r="I10" s="367"/>
      <c r="J10" s="368">
        <v>60</v>
      </c>
      <c r="K10" s="227" t="s">
        <v>109</v>
      </c>
      <c r="L10" s="226">
        <v>3</v>
      </c>
      <c r="M10" s="227">
        <v>60</v>
      </c>
      <c r="N10" s="227" t="s">
        <v>110</v>
      </c>
      <c r="O10" s="369">
        <v>3</v>
      </c>
      <c r="P10" s="368">
        <v>60</v>
      </c>
      <c r="Q10" s="227" t="s">
        <v>109</v>
      </c>
      <c r="R10" s="226">
        <v>3</v>
      </c>
      <c r="S10" s="227">
        <v>60</v>
      </c>
      <c r="T10" s="227" t="s">
        <v>110</v>
      </c>
      <c r="U10" s="369">
        <v>3</v>
      </c>
      <c r="V10" s="373">
        <f t="shared" si="0"/>
        <v>240</v>
      </c>
      <c r="W10" s="374">
        <f t="shared" si="1"/>
        <v>12</v>
      </c>
    </row>
    <row r="11" spans="1:23" x14ac:dyDescent="0.35">
      <c r="A11" s="345" t="s">
        <v>63</v>
      </c>
      <c r="B11" s="847" t="s">
        <v>19</v>
      </c>
      <c r="C11" s="852" t="s">
        <v>21</v>
      </c>
      <c r="D11" s="328"/>
      <c r="E11" s="227"/>
      <c r="F11" s="248"/>
      <c r="G11" s="225"/>
      <c r="H11" s="227"/>
      <c r="I11" s="367"/>
      <c r="J11" s="328">
        <v>15</v>
      </c>
      <c r="K11" s="227" t="s">
        <v>109</v>
      </c>
      <c r="L11" s="248">
        <v>1</v>
      </c>
      <c r="M11" s="225">
        <v>15</v>
      </c>
      <c r="N11" s="227" t="s">
        <v>109</v>
      </c>
      <c r="O11" s="367">
        <v>1</v>
      </c>
      <c r="P11" s="328">
        <v>15</v>
      </c>
      <c r="Q11" s="227" t="s">
        <v>109</v>
      </c>
      <c r="R11" s="248">
        <v>1</v>
      </c>
      <c r="S11" s="225">
        <v>15</v>
      </c>
      <c r="T11" s="227" t="s">
        <v>109</v>
      </c>
      <c r="U11" s="367">
        <v>1</v>
      </c>
      <c r="V11" s="373">
        <f t="shared" si="0"/>
        <v>60</v>
      </c>
      <c r="W11" s="374">
        <f t="shared" si="1"/>
        <v>4</v>
      </c>
    </row>
    <row r="12" spans="1:23" x14ac:dyDescent="0.35">
      <c r="A12" s="853" t="s">
        <v>66</v>
      </c>
      <c r="B12" s="847" t="s">
        <v>19</v>
      </c>
      <c r="C12" s="852" t="s">
        <v>21</v>
      </c>
      <c r="D12" s="328">
        <v>15</v>
      </c>
      <c r="E12" s="227" t="s">
        <v>109</v>
      </c>
      <c r="F12" s="248">
        <v>1</v>
      </c>
      <c r="G12" s="225">
        <v>15</v>
      </c>
      <c r="H12" s="227" t="s">
        <v>109</v>
      </c>
      <c r="I12" s="367">
        <v>1</v>
      </c>
      <c r="J12" s="328">
        <v>15</v>
      </c>
      <c r="K12" s="227" t="s">
        <v>109</v>
      </c>
      <c r="L12" s="248">
        <v>1</v>
      </c>
      <c r="M12" s="225">
        <v>15</v>
      </c>
      <c r="N12" s="227" t="s">
        <v>109</v>
      </c>
      <c r="O12" s="367">
        <v>1</v>
      </c>
      <c r="P12" s="328"/>
      <c r="Q12" s="227"/>
      <c r="R12" s="248"/>
      <c r="S12" s="225"/>
      <c r="T12" s="227"/>
      <c r="U12" s="367"/>
      <c r="V12" s="373">
        <f t="shared" si="0"/>
        <v>60</v>
      </c>
      <c r="W12" s="374">
        <f t="shared" si="1"/>
        <v>4</v>
      </c>
    </row>
    <row r="13" spans="1:23" x14ac:dyDescent="0.35">
      <c r="A13" s="370" t="s">
        <v>67</v>
      </c>
      <c r="B13" s="847" t="s">
        <v>16</v>
      </c>
      <c r="C13" s="354" t="s">
        <v>115</v>
      </c>
      <c r="D13" s="328">
        <v>30</v>
      </c>
      <c r="E13" s="225" t="s">
        <v>109</v>
      </c>
      <c r="F13" s="248">
        <v>1</v>
      </c>
      <c r="G13" s="225"/>
      <c r="H13" s="225"/>
      <c r="I13" s="367"/>
      <c r="J13" s="368"/>
      <c r="K13" s="227"/>
      <c r="L13" s="226"/>
      <c r="M13" s="227"/>
      <c r="N13" s="227"/>
      <c r="O13" s="369"/>
      <c r="P13" s="850"/>
      <c r="Q13" s="227"/>
      <c r="R13" s="272"/>
      <c r="S13" s="273"/>
      <c r="T13" s="227"/>
      <c r="U13" s="851"/>
      <c r="V13" s="373">
        <f t="shared" si="0"/>
        <v>30</v>
      </c>
      <c r="W13" s="374">
        <f t="shared" si="1"/>
        <v>1</v>
      </c>
    </row>
    <row r="14" spans="1:23" x14ac:dyDescent="0.35">
      <c r="A14" s="370" t="s">
        <v>68</v>
      </c>
      <c r="B14" s="847" t="s">
        <v>16</v>
      </c>
      <c r="C14" s="354" t="s">
        <v>115</v>
      </c>
      <c r="D14" s="328"/>
      <c r="E14" s="225"/>
      <c r="F14" s="248"/>
      <c r="G14" s="225"/>
      <c r="H14" s="225"/>
      <c r="I14" s="367"/>
      <c r="J14" s="368">
        <v>30</v>
      </c>
      <c r="K14" s="227" t="s">
        <v>109</v>
      </c>
      <c r="L14" s="226">
        <v>1</v>
      </c>
      <c r="M14" s="227">
        <v>30</v>
      </c>
      <c r="N14" s="227" t="s">
        <v>95</v>
      </c>
      <c r="O14" s="369">
        <v>2</v>
      </c>
      <c r="P14" s="850"/>
      <c r="Q14" s="227"/>
      <c r="R14" s="272"/>
      <c r="S14" s="273"/>
      <c r="T14" s="227"/>
      <c r="U14" s="851"/>
      <c r="V14" s="373">
        <f t="shared" si="0"/>
        <v>60</v>
      </c>
      <c r="W14" s="374">
        <f t="shared" si="1"/>
        <v>3</v>
      </c>
    </row>
    <row r="15" spans="1:23" x14ac:dyDescent="0.35">
      <c r="A15" s="370" t="s">
        <v>81</v>
      </c>
      <c r="B15" s="847" t="s">
        <v>16</v>
      </c>
      <c r="C15" s="354" t="s">
        <v>115</v>
      </c>
      <c r="D15" s="328"/>
      <c r="E15" s="225"/>
      <c r="F15" s="248"/>
      <c r="G15" s="225"/>
      <c r="H15" s="225"/>
      <c r="I15" s="367"/>
      <c r="J15" s="368"/>
      <c r="K15" s="227"/>
      <c r="L15" s="226"/>
      <c r="M15" s="227"/>
      <c r="N15" s="227"/>
      <c r="O15" s="369"/>
      <c r="P15" s="850">
        <v>30</v>
      </c>
      <c r="Q15" s="227" t="s">
        <v>109</v>
      </c>
      <c r="R15" s="272">
        <v>1</v>
      </c>
      <c r="S15" s="273">
        <v>30</v>
      </c>
      <c r="T15" s="227" t="s">
        <v>95</v>
      </c>
      <c r="U15" s="851">
        <v>2</v>
      </c>
      <c r="V15" s="373">
        <v>60</v>
      </c>
      <c r="W15" s="374">
        <v>3</v>
      </c>
    </row>
    <row r="16" spans="1:23" x14ac:dyDescent="0.35">
      <c r="A16" s="370" t="s">
        <v>69</v>
      </c>
      <c r="B16" s="847" t="s">
        <v>16</v>
      </c>
      <c r="C16" s="354" t="s">
        <v>115</v>
      </c>
      <c r="D16" s="328"/>
      <c r="E16" s="225"/>
      <c r="F16" s="248"/>
      <c r="G16" s="225"/>
      <c r="H16" s="225"/>
      <c r="I16" s="367"/>
      <c r="J16" s="368"/>
      <c r="K16" s="227"/>
      <c r="L16" s="226"/>
      <c r="M16" s="227"/>
      <c r="N16" s="227"/>
      <c r="O16" s="369"/>
      <c r="P16" s="850">
        <v>30</v>
      </c>
      <c r="Q16" s="273" t="s">
        <v>109</v>
      </c>
      <c r="R16" s="272">
        <v>1</v>
      </c>
      <c r="S16" s="273">
        <v>30</v>
      </c>
      <c r="T16" s="273" t="s">
        <v>95</v>
      </c>
      <c r="U16" s="851">
        <v>2</v>
      </c>
      <c r="V16" s="373">
        <f t="shared" si="0"/>
        <v>60</v>
      </c>
      <c r="W16" s="374">
        <f t="shared" si="1"/>
        <v>3</v>
      </c>
    </row>
    <row r="17" spans="1:23" x14ac:dyDescent="0.35">
      <c r="A17" s="370" t="s">
        <v>70</v>
      </c>
      <c r="B17" s="847" t="s">
        <v>16</v>
      </c>
      <c r="C17" s="852" t="s">
        <v>113</v>
      </c>
      <c r="D17" s="328">
        <v>15</v>
      </c>
      <c r="E17" s="225" t="s">
        <v>109</v>
      </c>
      <c r="F17" s="248">
        <v>1</v>
      </c>
      <c r="G17" s="225">
        <v>15</v>
      </c>
      <c r="H17" s="225" t="s">
        <v>109</v>
      </c>
      <c r="I17" s="367">
        <v>1</v>
      </c>
      <c r="J17" s="368">
        <v>15</v>
      </c>
      <c r="K17" s="227" t="s">
        <v>109</v>
      </c>
      <c r="L17" s="226">
        <v>1</v>
      </c>
      <c r="M17" s="227">
        <v>15</v>
      </c>
      <c r="N17" s="227" t="s">
        <v>109</v>
      </c>
      <c r="O17" s="369">
        <v>1</v>
      </c>
      <c r="P17" s="850"/>
      <c r="Q17" s="227"/>
      <c r="R17" s="272"/>
      <c r="S17" s="273"/>
      <c r="T17" s="227"/>
      <c r="U17" s="851"/>
      <c r="V17" s="373">
        <f t="shared" si="0"/>
        <v>60</v>
      </c>
      <c r="W17" s="374">
        <f t="shared" si="1"/>
        <v>4</v>
      </c>
    </row>
    <row r="18" spans="1:23" x14ac:dyDescent="0.35">
      <c r="A18" s="345" t="s">
        <v>47</v>
      </c>
      <c r="B18" s="277" t="s">
        <v>16</v>
      </c>
      <c r="C18" s="852" t="s">
        <v>113</v>
      </c>
      <c r="D18" s="328">
        <v>30</v>
      </c>
      <c r="E18" s="225" t="s">
        <v>109</v>
      </c>
      <c r="F18" s="248">
        <v>1</v>
      </c>
      <c r="G18" s="225">
        <v>30</v>
      </c>
      <c r="H18" s="225" t="s">
        <v>95</v>
      </c>
      <c r="I18" s="367">
        <v>2</v>
      </c>
      <c r="J18" s="368"/>
      <c r="K18" s="227"/>
      <c r="L18" s="226"/>
      <c r="M18" s="227"/>
      <c r="N18" s="227"/>
      <c r="O18" s="369"/>
      <c r="P18" s="850"/>
      <c r="Q18" s="227"/>
      <c r="R18" s="272"/>
      <c r="S18" s="273"/>
      <c r="T18" s="227"/>
      <c r="U18" s="851"/>
      <c r="V18" s="373">
        <f t="shared" si="0"/>
        <v>60</v>
      </c>
      <c r="W18" s="374">
        <f t="shared" si="1"/>
        <v>3</v>
      </c>
    </row>
    <row r="19" spans="1:23" x14ac:dyDescent="0.35">
      <c r="A19" s="345" t="s">
        <v>116</v>
      </c>
      <c r="B19" s="277" t="s">
        <v>16</v>
      </c>
      <c r="C19" s="354" t="s">
        <v>113</v>
      </c>
      <c r="D19" s="328"/>
      <c r="E19" s="225"/>
      <c r="F19" s="248"/>
      <c r="G19" s="225"/>
      <c r="H19" s="225"/>
      <c r="I19" s="367"/>
      <c r="J19" s="368">
        <v>15</v>
      </c>
      <c r="K19" s="227" t="s">
        <v>109</v>
      </c>
      <c r="L19" s="226">
        <v>1</v>
      </c>
      <c r="M19" s="227">
        <v>15</v>
      </c>
      <c r="N19" s="227" t="s">
        <v>95</v>
      </c>
      <c r="O19" s="369">
        <v>1</v>
      </c>
      <c r="P19" s="850"/>
      <c r="Q19" s="227"/>
      <c r="R19" s="272"/>
      <c r="S19" s="273"/>
      <c r="T19" s="227"/>
      <c r="U19" s="851"/>
      <c r="V19" s="373">
        <f t="shared" si="0"/>
        <v>30</v>
      </c>
      <c r="W19" s="374">
        <f t="shared" si="1"/>
        <v>2</v>
      </c>
    </row>
    <row r="20" spans="1:23" x14ac:dyDescent="0.35">
      <c r="A20" s="345" t="s">
        <v>173</v>
      </c>
      <c r="B20" s="277" t="s">
        <v>16</v>
      </c>
      <c r="C20" s="354" t="s">
        <v>113</v>
      </c>
      <c r="D20" s="328"/>
      <c r="E20" s="225"/>
      <c r="F20" s="248"/>
      <c r="G20" s="225"/>
      <c r="H20" s="225"/>
      <c r="I20" s="367"/>
      <c r="J20" s="368"/>
      <c r="K20" s="227"/>
      <c r="L20" s="226"/>
      <c r="M20" s="227"/>
      <c r="N20" s="227"/>
      <c r="O20" s="369"/>
      <c r="P20" s="850">
        <v>15</v>
      </c>
      <c r="Q20" s="227" t="s">
        <v>109</v>
      </c>
      <c r="R20" s="272">
        <v>1</v>
      </c>
      <c r="S20" s="273">
        <v>15</v>
      </c>
      <c r="T20" s="227" t="s">
        <v>95</v>
      </c>
      <c r="U20" s="851">
        <v>1</v>
      </c>
      <c r="V20" s="373">
        <f t="shared" si="0"/>
        <v>30</v>
      </c>
      <c r="W20" s="374">
        <f t="shared" si="1"/>
        <v>2</v>
      </c>
    </row>
    <row r="21" spans="1:23" x14ac:dyDescent="0.35">
      <c r="A21" s="345" t="s">
        <v>71</v>
      </c>
      <c r="B21" s="277" t="s">
        <v>16</v>
      </c>
      <c r="C21" s="852" t="s">
        <v>113</v>
      </c>
      <c r="D21" s="328">
        <v>30</v>
      </c>
      <c r="E21" s="225" t="s">
        <v>109</v>
      </c>
      <c r="F21" s="248">
        <v>1</v>
      </c>
      <c r="G21" s="225">
        <v>30</v>
      </c>
      <c r="H21" s="225" t="s">
        <v>95</v>
      </c>
      <c r="I21" s="367">
        <v>2</v>
      </c>
      <c r="J21" s="368">
        <v>30</v>
      </c>
      <c r="K21" s="227" t="s">
        <v>109</v>
      </c>
      <c r="L21" s="226">
        <v>1</v>
      </c>
      <c r="M21" s="227">
        <v>30</v>
      </c>
      <c r="N21" s="227" t="s">
        <v>95</v>
      </c>
      <c r="O21" s="369">
        <v>2</v>
      </c>
      <c r="P21" s="850"/>
      <c r="Q21" s="273"/>
      <c r="R21" s="272"/>
      <c r="S21" s="273"/>
      <c r="T21" s="273"/>
      <c r="U21" s="851"/>
      <c r="V21" s="373">
        <f t="shared" ref="V21:V29" si="2">SUM(D21,G21,J21,M21,P21,S21)</f>
        <v>120</v>
      </c>
      <c r="W21" s="374">
        <f t="shared" ref="W21:W29" si="3">SUM(F21,I21,L21,O21,R21,U21)</f>
        <v>6</v>
      </c>
    </row>
    <row r="22" spans="1:23" x14ac:dyDescent="0.35">
      <c r="A22" s="345" t="s">
        <v>26</v>
      </c>
      <c r="B22" s="277" t="s">
        <v>16</v>
      </c>
      <c r="C22" s="852" t="s">
        <v>113</v>
      </c>
      <c r="D22" s="328">
        <v>30</v>
      </c>
      <c r="E22" s="227" t="s">
        <v>110</v>
      </c>
      <c r="F22" s="248">
        <v>1</v>
      </c>
      <c r="G22" s="225">
        <v>30</v>
      </c>
      <c r="H22" s="227" t="s">
        <v>95</v>
      </c>
      <c r="I22" s="367">
        <v>2</v>
      </c>
      <c r="J22" s="368"/>
      <c r="K22" s="227"/>
      <c r="L22" s="226"/>
      <c r="M22" s="227"/>
      <c r="N22" s="227"/>
      <c r="O22" s="369"/>
      <c r="P22" s="850"/>
      <c r="Q22" s="273"/>
      <c r="R22" s="272"/>
      <c r="S22" s="273"/>
      <c r="T22" s="273"/>
      <c r="U22" s="851"/>
      <c r="V22" s="373">
        <f t="shared" si="2"/>
        <v>60</v>
      </c>
      <c r="W22" s="374">
        <f t="shared" si="3"/>
        <v>3</v>
      </c>
    </row>
    <row r="23" spans="1:23" ht="15" customHeight="1" x14ac:dyDescent="0.35">
      <c r="A23" s="345" t="s">
        <v>27</v>
      </c>
      <c r="B23" s="277" t="s">
        <v>16</v>
      </c>
      <c r="C23" s="354" t="s">
        <v>115</v>
      </c>
      <c r="D23" s="328">
        <v>30</v>
      </c>
      <c r="E23" s="227" t="s">
        <v>109</v>
      </c>
      <c r="F23" s="248">
        <v>1</v>
      </c>
      <c r="G23" s="225">
        <v>30</v>
      </c>
      <c r="H23" s="227" t="s">
        <v>95</v>
      </c>
      <c r="I23" s="367">
        <v>2</v>
      </c>
      <c r="J23" s="368"/>
      <c r="K23" s="227"/>
      <c r="L23" s="226"/>
      <c r="M23" s="227"/>
      <c r="N23" s="227"/>
      <c r="O23" s="369"/>
      <c r="P23" s="850"/>
      <c r="Q23" s="273"/>
      <c r="R23" s="272"/>
      <c r="S23" s="273"/>
      <c r="T23" s="273"/>
      <c r="U23" s="851"/>
      <c r="V23" s="373">
        <f t="shared" si="2"/>
        <v>60</v>
      </c>
      <c r="W23" s="374">
        <f t="shared" si="3"/>
        <v>3</v>
      </c>
    </row>
    <row r="24" spans="1:23" x14ac:dyDescent="0.35">
      <c r="A24" s="345" t="s">
        <v>28</v>
      </c>
      <c r="B24" s="277" t="s">
        <v>16</v>
      </c>
      <c r="C24" s="354" t="s">
        <v>115</v>
      </c>
      <c r="D24" s="328"/>
      <c r="E24" s="225"/>
      <c r="F24" s="248"/>
      <c r="G24" s="225"/>
      <c r="H24" s="225"/>
      <c r="I24" s="367"/>
      <c r="J24" s="368"/>
      <c r="K24" s="227"/>
      <c r="L24" s="226"/>
      <c r="M24" s="227"/>
      <c r="N24" s="227"/>
      <c r="O24" s="369"/>
      <c r="P24" s="850">
        <v>15</v>
      </c>
      <c r="Q24" s="273" t="s">
        <v>109</v>
      </c>
      <c r="R24" s="272">
        <v>1</v>
      </c>
      <c r="S24" s="273"/>
      <c r="T24" s="273"/>
      <c r="U24" s="851"/>
      <c r="V24" s="373">
        <f t="shared" si="2"/>
        <v>15</v>
      </c>
      <c r="W24" s="374">
        <f t="shared" si="3"/>
        <v>1</v>
      </c>
    </row>
    <row r="25" spans="1:23" x14ac:dyDescent="0.35">
      <c r="A25" s="345" t="s">
        <v>29</v>
      </c>
      <c r="B25" s="277" t="s">
        <v>16</v>
      </c>
      <c r="C25" s="354" t="s">
        <v>115</v>
      </c>
      <c r="D25" s="331"/>
      <c r="E25" s="329"/>
      <c r="F25" s="329"/>
      <c r="G25" s="225">
        <v>15</v>
      </c>
      <c r="H25" s="227" t="s">
        <v>95</v>
      </c>
      <c r="I25" s="367">
        <v>1</v>
      </c>
      <c r="J25" s="368"/>
      <c r="K25" s="227"/>
      <c r="L25" s="226"/>
      <c r="M25" s="227"/>
      <c r="N25" s="227"/>
      <c r="O25" s="369"/>
      <c r="P25" s="850"/>
      <c r="Q25" s="273"/>
      <c r="R25" s="272"/>
      <c r="S25" s="273"/>
      <c r="T25" s="273"/>
      <c r="U25" s="851"/>
      <c r="V25" s="373">
        <f t="shared" si="2"/>
        <v>15</v>
      </c>
      <c r="W25" s="374">
        <f t="shared" si="3"/>
        <v>1</v>
      </c>
    </row>
    <row r="26" spans="1:23" x14ac:dyDescent="0.35">
      <c r="A26" s="345" t="s">
        <v>30</v>
      </c>
      <c r="B26" s="277" t="s">
        <v>16</v>
      </c>
      <c r="C26" s="354" t="s">
        <v>115</v>
      </c>
      <c r="D26" s="328">
        <v>2</v>
      </c>
      <c r="E26" s="227" t="s">
        <v>109</v>
      </c>
      <c r="F26" s="248">
        <v>0</v>
      </c>
      <c r="G26" s="225"/>
      <c r="H26" s="225"/>
      <c r="I26" s="367"/>
      <c r="J26" s="368"/>
      <c r="K26" s="227"/>
      <c r="L26" s="226"/>
      <c r="M26" s="227"/>
      <c r="N26" s="227"/>
      <c r="O26" s="369"/>
      <c r="P26" s="850"/>
      <c r="Q26" s="273"/>
      <c r="R26" s="272"/>
      <c r="S26" s="273"/>
      <c r="T26" s="273"/>
      <c r="U26" s="851"/>
      <c r="V26" s="373">
        <f t="shared" si="2"/>
        <v>2</v>
      </c>
      <c r="W26" s="374">
        <f t="shared" si="3"/>
        <v>0</v>
      </c>
    </row>
    <row r="27" spans="1:23" x14ac:dyDescent="0.35">
      <c r="A27" s="345" t="s">
        <v>31</v>
      </c>
      <c r="B27" s="277" t="s">
        <v>16</v>
      </c>
      <c r="C27" s="354" t="s">
        <v>115</v>
      </c>
      <c r="D27" s="328">
        <v>3</v>
      </c>
      <c r="E27" s="227" t="s">
        <v>109</v>
      </c>
      <c r="F27" s="248">
        <v>0</v>
      </c>
      <c r="G27" s="225"/>
      <c r="H27" s="225"/>
      <c r="I27" s="367"/>
      <c r="J27" s="368"/>
      <c r="K27" s="227"/>
      <c r="L27" s="226"/>
      <c r="M27" s="227"/>
      <c r="N27" s="227"/>
      <c r="O27" s="369"/>
      <c r="P27" s="850"/>
      <c r="Q27" s="273"/>
      <c r="R27" s="272"/>
      <c r="S27" s="273"/>
      <c r="T27" s="273"/>
      <c r="U27" s="851"/>
      <c r="V27" s="373">
        <f t="shared" si="2"/>
        <v>3</v>
      </c>
      <c r="W27" s="374">
        <f t="shared" si="3"/>
        <v>0</v>
      </c>
    </row>
    <row r="28" spans="1:23" x14ac:dyDescent="0.35">
      <c r="A28" s="359" t="s">
        <v>72</v>
      </c>
      <c r="B28" s="847" t="s">
        <v>19</v>
      </c>
      <c r="C28" s="852" t="s">
        <v>113</v>
      </c>
      <c r="D28" s="328">
        <v>30</v>
      </c>
      <c r="E28" s="227" t="s">
        <v>110</v>
      </c>
      <c r="F28" s="248">
        <v>2</v>
      </c>
      <c r="G28" s="225">
        <v>30</v>
      </c>
      <c r="H28" s="227" t="s">
        <v>110</v>
      </c>
      <c r="I28" s="367">
        <v>2</v>
      </c>
      <c r="J28" s="368">
        <v>30</v>
      </c>
      <c r="K28" s="227" t="s">
        <v>110</v>
      </c>
      <c r="L28" s="226">
        <v>2</v>
      </c>
      <c r="M28" s="227">
        <v>30</v>
      </c>
      <c r="N28" s="227" t="s">
        <v>95</v>
      </c>
      <c r="O28" s="369">
        <v>3</v>
      </c>
      <c r="P28" s="850"/>
      <c r="Q28" s="273"/>
      <c r="R28" s="272"/>
      <c r="S28" s="273"/>
      <c r="T28" s="273"/>
      <c r="U28" s="851"/>
      <c r="V28" s="373">
        <f t="shared" si="2"/>
        <v>120</v>
      </c>
      <c r="W28" s="374">
        <f t="shared" si="3"/>
        <v>9</v>
      </c>
    </row>
    <row r="29" spans="1:23" x14ac:dyDescent="0.35">
      <c r="A29" s="359" t="s">
        <v>33</v>
      </c>
      <c r="B29" s="847" t="s">
        <v>19</v>
      </c>
      <c r="C29" s="852" t="s">
        <v>113</v>
      </c>
      <c r="D29" s="294">
        <v>30</v>
      </c>
      <c r="E29" s="295" t="s">
        <v>109</v>
      </c>
      <c r="F29" s="296">
        <v>0</v>
      </c>
      <c r="G29" s="227"/>
      <c r="H29" s="227"/>
      <c r="I29" s="369"/>
      <c r="J29" s="854"/>
      <c r="K29" s="374"/>
      <c r="L29" s="374"/>
      <c r="M29" s="374"/>
      <c r="N29" s="374"/>
      <c r="O29" s="855"/>
      <c r="P29" s="850"/>
      <c r="Q29" s="273"/>
      <c r="R29" s="272"/>
      <c r="S29" s="273"/>
      <c r="T29" s="273"/>
      <c r="U29" s="851"/>
      <c r="V29" s="373">
        <f t="shared" si="2"/>
        <v>30</v>
      </c>
      <c r="W29" s="374">
        <f t="shared" si="3"/>
        <v>0</v>
      </c>
    </row>
    <row r="30" spans="1:23" ht="14" thickBot="1" x14ac:dyDescent="0.4">
      <c r="A30" s="856" t="s">
        <v>48</v>
      </c>
      <c r="B30" s="857" t="s">
        <v>16</v>
      </c>
      <c r="C30" s="858" t="s">
        <v>115</v>
      </c>
      <c r="D30" s="859"/>
      <c r="E30" s="376"/>
      <c r="F30" s="860"/>
      <c r="G30" s="376"/>
      <c r="H30" s="376"/>
      <c r="I30" s="861"/>
      <c r="J30" s="862"/>
      <c r="K30" s="380"/>
      <c r="L30" s="380"/>
      <c r="M30" s="380">
        <v>15</v>
      </c>
      <c r="N30" s="380" t="s">
        <v>95</v>
      </c>
      <c r="O30" s="863">
        <v>1</v>
      </c>
      <c r="P30" s="864"/>
      <c r="Q30" s="865"/>
      <c r="R30" s="866"/>
      <c r="S30" s="865"/>
      <c r="T30" s="865"/>
      <c r="U30" s="867"/>
      <c r="V30" s="339">
        <f>SUM(D30,G30,J30,M30,P30,S30)</f>
        <v>15</v>
      </c>
      <c r="W30" s="380">
        <f>SUM(F30,I30,L30,O30,R30,U30)</f>
        <v>1</v>
      </c>
    </row>
    <row r="31" spans="1:23" ht="14" thickBot="1" x14ac:dyDescent="0.4">
      <c r="A31" s="613" t="s">
        <v>143</v>
      </c>
      <c r="B31" s="614"/>
      <c r="C31" s="614"/>
      <c r="D31" s="614"/>
      <c r="E31" s="614"/>
      <c r="F31" s="614"/>
      <c r="G31" s="614"/>
      <c r="H31" s="614"/>
      <c r="I31" s="614"/>
      <c r="J31" s="614"/>
      <c r="K31" s="614"/>
      <c r="L31" s="614"/>
      <c r="M31" s="614"/>
      <c r="N31" s="614"/>
      <c r="O31" s="614"/>
      <c r="P31" s="614"/>
      <c r="Q31" s="614"/>
      <c r="R31" s="614"/>
      <c r="S31" s="614"/>
      <c r="T31" s="614"/>
      <c r="U31" s="614"/>
      <c r="V31" s="615"/>
      <c r="W31" s="721">
        <v>16</v>
      </c>
    </row>
    <row r="32" spans="1:23" s="440" customFormat="1" ht="12" x14ac:dyDescent="0.35">
      <c r="A32" s="413"/>
      <c r="B32" s="383"/>
      <c r="C32" s="415" t="s">
        <v>36</v>
      </c>
      <c r="D32" s="416">
        <f>SUM(D5:D30)</f>
        <v>335</v>
      </c>
      <c r="E32" s="416"/>
      <c r="F32" s="417">
        <f>SUM(F5:F30)</f>
        <v>26</v>
      </c>
      <c r="G32" s="416">
        <f>SUM(G5:G30)</f>
        <v>285</v>
      </c>
      <c r="H32" s="416"/>
      <c r="I32" s="417">
        <f>SUM(I5:I30)</f>
        <v>30</v>
      </c>
      <c r="J32" s="418">
        <f>SUM(J5:J31)</f>
        <v>285</v>
      </c>
      <c r="K32" s="418"/>
      <c r="L32" s="441">
        <f>SUM(L5:L31)</f>
        <v>27</v>
      </c>
      <c r="M32" s="418">
        <f>SUM(M5:M31)</f>
        <v>300</v>
      </c>
      <c r="N32" s="418"/>
      <c r="O32" s="419">
        <f>SUM(O5:O31)</f>
        <v>31</v>
      </c>
      <c r="P32" s="442">
        <f>SUM(P5:P31)</f>
        <v>225</v>
      </c>
      <c r="Q32" s="442"/>
      <c r="R32" s="443">
        <f>SUM(R5:R31)</f>
        <v>20</v>
      </c>
      <c r="S32" s="442">
        <f>SUM(S5:S31)</f>
        <v>210</v>
      </c>
      <c r="T32" s="442"/>
      <c r="U32" s="443">
        <f>SUM(U5:U31)</f>
        <v>30</v>
      </c>
      <c r="V32" s="415">
        <f>SUM(V5:V30)</f>
        <v>1640</v>
      </c>
      <c r="W32" s="742">
        <f>SUM(W5:W30)</f>
        <v>164</v>
      </c>
    </row>
    <row r="33" spans="1:23" s="440" customFormat="1" ht="12" x14ac:dyDescent="0.35">
      <c r="A33" s="383"/>
      <c r="B33" s="383"/>
      <c r="C33" s="451" t="s">
        <v>37</v>
      </c>
      <c r="D33" s="637">
        <f>SUM(D32,G32)-(D11+D12+G11+G12)</f>
        <v>590</v>
      </c>
      <c r="E33" s="637"/>
      <c r="F33" s="637"/>
      <c r="G33" s="637">
        <f>SUM(F32,I32)</f>
        <v>56</v>
      </c>
      <c r="H33" s="637"/>
      <c r="I33" s="637"/>
      <c r="J33" s="637">
        <f>SUM(J32,M32)-(J11+J12+M11+M12)</f>
        <v>525</v>
      </c>
      <c r="K33" s="637"/>
      <c r="L33" s="637"/>
      <c r="M33" s="743">
        <f>SUM(L32,O32)</f>
        <v>58</v>
      </c>
      <c r="N33" s="637"/>
      <c r="O33" s="637"/>
      <c r="P33" s="637">
        <f>SUM(P32,S32)-(P11+P12+S11+S12)</f>
        <v>405</v>
      </c>
      <c r="Q33" s="637"/>
      <c r="R33" s="637"/>
      <c r="S33" s="637">
        <f>SUM(R32,U32)</f>
        <v>50</v>
      </c>
      <c r="T33" s="637"/>
      <c r="U33" s="637"/>
      <c r="V33" s="563"/>
      <c r="W33" s="744">
        <f>W32+W31</f>
        <v>180</v>
      </c>
    </row>
    <row r="34" spans="1:23" s="440" customFormat="1" ht="12" x14ac:dyDescent="0.35">
      <c r="A34" s="383"/>
      <c r="B34" s="383"/>
      <c r="C34" s="383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537">
        <f>SUM(W29,W28,W12,W11,,W9,W8,W7,W6,W31)</f>
        <v>63</v>
      </c>
      <c r="W34" s="538" t="s">
        <v>7</v>
      </c>
    </row>
    <row r="35" spans="1:23" hidden="1" x14ac:dyDescent="0.35">
      <c r="A35" s="229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725">
        <f>(V34*100)/W33</f>
        <v>35</v>
      </c>
      <c r="W35" s="229"/>
    </row>
  </sheetData>
  <sheetProtection selectLockedCells="1" selectUnlockedCells="1"/>
  <mergeCells count="22">
    <mergeCell ref="S3:U3"/>
    <mergeCell ref="P2:U2"/>
    <mergeCell ref="A2:A4"/>
    <mergeCell ref="B2:B4"/>
    <mergeCell ref="C2:C4"/>
    <mergeCell ref="D3:F3"/>
    <mergeCell ref="A31:V31"/>
    <mergeCell ref="A1:W1"/>
    <mergeCell ref="D33:F33"/>
    <mergeCell ref="G33:I33"/>
    <mergeCell ref="J33:L33"/>
    <mergeCell ref="M33:O33"/>
    <mergeCell ref="P33:R33"/>
    <mergeCell ref="S33:U33"/>
    <mergeCell ref="W2:W4"/>
    <mergeCell ref="G3:I3"/>
    <mergeCell ref="J3:L3"/>
    <mergeCell ref="M3:O3"/>
    <mergeCell ref="D2:I2"/>
    <mergeCell ref="J2:O2"/>
    <mergeCell ref="V2:V4"/>
    <mergeCell ref="P3:R3"/>
  </mergeCells>
  <pageMargins left="0.23622047244094491" right="0.23622047244094491" top="0.39370078740157483" bottom="0.39370078740157483" header="0" footer="0"/>
  <pageSetup paperSize="9" scale="85" firstPageNumber="0" fitToHeight="0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0.59999389629810485"/>
    <pageSetUpPr fitToPage="1"/>
  </sheetPr>
  <dimension ref="A1:X33"/>
  <sheetViews>
    <sheetView zoomScaleNormal="100" workbookViewId="0">
      <selection activeCell="AA11" sqref="AA11"/>
    </sheetView>
  </sheetViews>
  <sheetFormatPr defaultColWidth="11.453125" defaultRowHeight="13.5" x14ac:dyDescent="0.35"/>
  <cols>
    <col min="1" max="1" width="34.7265625" style="4" bestFit="1" customWidth="1"/>
    <col min="2" max="2" width="13.54296875" style="4" bestFit="1" customWidth="1"/>
    <col min="3" max="3" width="8.453125" style="4" bestFit="1" customWidth="1"/>
    <col min="4" max="4" width="5.54296875" style="4" bestFit="1" customWidth="1"/>
    <col min="5" max="5" width="4" style="4" bestFit="1" customWidth="1"/>
    <col min="6" max="6" width="5.26953125" style="4" bestFit="1" customWidth="1"/>
    <col min="7" max="7" width="5.54296875" style="4" bestFit="1" customWidth="1"/>
    <col min="8" max="8" width="4" style="4" bestFit="1" customWidth="1"/>
    <col min="9" max="9" width="5.26953125" style="4" bestFit="1" customWidth="1"/>
    <col min="10" max="10" width="5.54296875" style="4" bestFit="1" customWidth="1"/>
    <col min="11" max="11" width="4" style="4" bestFit="1" customWidth="1"/>
    <col min="12" max="12" width="5.26953125" style="4" bestFit="1" customWidth="1"/>
    <col min="13" max="13" width="5.54296875" style="4" bestFit="1" customWidth="1"/>
    <col min="14" max="14" width="4" style="4" bestFit="1" customWidth="1"/>
    <col min="15" max="15" width="5.26953125" style="4" bestFit="1" customWidth="1"/>
    <col min="16" max="16" width="6.1796875" style="4" bestFit="1" customWidth="1"/>
    <col min="17" max="17" width="6.26953125" style="4" bestFit="1" customWidth="1"/>
    <col min="18" max="16384" width="11.453125" style="4"/>
  </cols>
  <sheetData>
    <row r="1" spans="1:24" s="427" customFormat="1" ht="12.5" thickBot="1" x14ac:dyDescent="0.4">
      <c r="A1" s="658" t="s">
        <v>162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8"/>
      <c r="Q1" s="658"/>
      <c r="R1" s="506"/>
      <c r="S1" s="506"/>
      <c r="T1" s="506"/>
      <c r="U1" s="506"/>
      <c r="V1" s="506"/>
      <c r="W1" s="506"/>
      <c r="X1" s="506"/>
    </row>
    <row r="2" spans="1:24" s="427" customFormat="1" ht="12" x14ac:dyDescent="0.35">
      <c r="A2" s="713" t="s">
        <v>0</v>
      </c>
      <c r="B2" s="714" t="s">
        <v>1</v>
      </c>
      <c r="C2" s="715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96" t="s">
        <v>6</v>
      </c>
      <c r="Q2" s="652" t="s">
        <v>7</v>
      </c>
      <c r="R2" s="506"/>
      <c r="S2" s="506"/>
      <c r="T2" s="506"/>
      <c r="U2" s="506"/>
      <c r="V2" s="506"/>
      <c r="W2" s="546"/>
      <c r="X2" s="506"/>
    </row>
    <row r="3" spans="1:24" s="427" customFormat="1" ht="12" x14ac:dyDescent="0.35">
      <c r="A3" s="713"/>
      <c r="B3" s="714"/>
      <c r="C3" s="715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96"/>
      <c r="Q3" s="652"/>
      <c r="R3" s="506"/>
      <c r="S3" s="506"/>
      <c r="T3" s="506"/>
      <c r="U3" s="506"/>
      <c r="V3" s="506"/>
      <c r="W3" s="547"/>
      <c r="X3" s="506"/>
    </row>
    <row r="4" spans="1:24" s="427" customFormat="1" ht="12.5" thickBot="1" x14ac:dyDescent="0.4">
      <c r="A4" s="713"/>
      <c r="B4" s="714"/>
      <c r="C4" s="715"/>
      <c r="D4" s="512" t="s">
        <v>14</v>
      </c>
      <c r="E4" s="513" t="s">
        <v>15</v>
      </c>
      <c r="F4" s="514" t="s">
        <v>7</v>
      </c>
      <c r="G4" s="513" t="s">
        <v>14</v>
      </c>
      <c r="H4" s="513" t="s">
        <v>15</v>
      </c>
      <c r="I4" s="515" t="s">
        <v>7</v>
      </c>
      <c r="J4" s="516" t="s">
        <v>14</v>
      </c>
      <c r="K4" s="513" t="s">
        <v>15</v>
      </c>
      <c r="L4" s="517" t="s">
        <v>7</v>
      </c>
      <c r="M4" s="518" t="s">
        <v>14</v>
      </c>
      <c r="N4" s="513" t="s">
        <v>15</v>
      </c>
      <c r="O4" s="519" t="s">
        <v>7</v>
      </c>
      <c r="P4" s="716"/>
      <c r="Q4" s="714"/>
      <c r="R4" s="506"/>
      <c r="S4" s="506"/>
      <c r="T4" s="506"/>
      <c r="U4" s="506"/>
      <c r="V4" s="506"/>
      <c r="W4" s="548"/>
      <c r="X4" s="506"/>
    </row>
    <row r="5" spans="1:24" ht="15" customHeight="1" x14ac:dyDescent="0.35">
      <c r="A5" s="92" t="s">
        <v>88</v>
      </c>
      <c r="B5" s="55" t="s">
        <v>16</v>
      </c>
      <c r="C5" s="104" t="s">
        <v>112</v>
      </c>
      <c r="D5" s="125">
        <v>30</v>
      </c>
      <c r="E5" s="126" t="s">
        <v>108</v>
      </c>
      <c r="F5" s="141">
        <v>9</v>
      </c>
      <c r="G5" s="126">
        <v>30</v>
      </c>
      <c r="H5" s="126" t="s">
        <v>108</v>
      </c>
      <c r="I5" s="127">
        <v>9</v>
      </c>
      <c r="J5" s="192">
        <v>30</v>
      </c>
      <c r="K5" s="126" t="s">
        <v>108</v>
      </c>
      <c r="L5" s="193">
        <v>11</v>
      </c>
      <c r="M5" s="194">
        <v>30</v>
      </c>
      <c r="N5" s="126" t="s">
        <v>109</v>
      </c>
      <c r="O5" s="195">
        <v>23</v>
      </c>
      <c r="P5" s="146">
        <f t="shared" ref="P5:P22" si="0">SUM(D5,G5,J5,M5)</f>
        <v>120</v>
      </c>
      <c r="Q5" s="131">
        <f t="shared" ref="Q5:Q22" si="1">SUM(F5,I5,L5,O5)</f>
        <v>52</v>
      </c>
      <c r="R5" s="83"/>
      <c r="S5" s="83"/>
      <c r="T5" s="83"/>
      <c r="U5" s="83"/>
      <c r="V5" s="83"/>
      <c r="W5" s="83"/>
      <c r="X5" s="83"/>
    </row>
    <row r="6" spans="1:24" x14ac:dyDescent="0.35">
      <c r="A6" s="92" t="s">
        <v>38</v>
      </c>
      <c r="B6" s="124" t="s">
        <v>19</v>
      </c>
      <c r="C6" s="134" t="s">
        <v>113</v>
      </c>
      <c r="D6" s="114"/>
      <c r="E6" s="26"/>
      <c r="F6" s="27"/>
      <c r="G6" s="26"/>
      <c r="H6" s="26"/>
      <c r="I6" s="129"/>
      <c r="J6" s="143">
        <v>15</v>
      </c>
      <c r="K6" s="26" t="s">
        <v>109</v>
      </c>
      <c r="L6" s="9">
        <v>3</v>
      </c>
      <c r="M6" s="28"/>
      <c r="N6" s="26"/>
      <c r="O6" s="144"/>
      <c r="P6" s="146">
        <f t="shared" si="0"/>
        <v>15</v>
      </c>
      <c r="Q6" s="131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5">
      <c r="A7" s="92" t="s">
        <v>39</v>
      </c>
      <c r="B7" s="124" t="s">
        <v>19</v>
      </c>
      <c r="C7" s="134" t="s">
        <v>94</v>
      </c>
      <c r="D7" s="114"/>
      <c r="E7" s="26"/>
      <c r="F7" s="27"/>
      <c r="G7" s="26"/>
      <c r="H7" s="26"/>
      <c r="I7" s="129"/>
      <c r="J7" s="143"/>
      <c r="K7" s="26"/>
      <c r="L7" s="9"/>
      <c r="M7" s="28">
        <v>4</v>
      </c>
      <c r="N7" s="26" t="s">
        <v>109</v>
      </c>
      <c r="O7" s="144">
        <v>4</v>
      </c>
      <c r="P7" s="146">
        <f t="shared" si="0"/>
        <v>4</v>
      </c>
      <c r="Q7" s="131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5">
      <c r="A8" s="196" t="s">
        <v>93</v>
      </c>
      <c r="B8" s="124" t="s">
        <v>16</v>
      </c>
      <c r="C8" s="134" t="s">
        <v>112</v>
      </c>
      <c r="D8" s="114">
        <v>30</v>
      </c>
      <c r="E8" s="26" t="s">
        <v>108</v>
      </c>
      <c r="F8" s="27">
        <v>2</v>
      </c>
      <c r="G8" s="26">
        <v>30</v>
      </c>
      <c r="H8" s="26" t="s">
        <v>108</v>
      </c>
      <c r="I8" s="129">
        <v>2</v>
      </c>
      <c r="J8" s="143"/>
      <c r="K8" s="26"/>
      <c r="L8" s="9"/>
      <c r="M8" s="28"/>
      <c r="N8" s="26"/>
      <c r="O8" s="144"/>
      <c r="P8" s="146">
        <f t="shared" si="0"/>
        <v>60</v>
      </c>
      <c r="Q8" s="131">
        <f t="shared" si="1"/>
        <v>4</v>
      </c>
      <c r="R8" s="83"/>
      <c r="S8" s="83"/>
      <c r="T8" s="83"/>
      <c r="U8" s="83"/>
      <c r="V8" s="83"/>
      <c r="W8" s="83"/>
      <c r="X8" s="83"/>
    </row>
    <row r="9" spans="1:24" x14ac:dyDescent="0.35">
      <c r="A9" s="92" t="s">
        <v>91</v>
      </c>
      <c r="B9" s="124" t="s">
        <v>19</v>
      </c>
      <c r="C9" s="134" t="s">
        <v>115</v>
      </c>
      <c r="D9" s="114">
        <v>30</v>
      </c>
      <c r="E9" s="26" t="s">
        <v>108</v>
      </c>
      <c r="F9" s="27">
        <v>4</v>
      </c>
      <c r="G9" s="26">
        <v>30</v>
      </c>
      <c r="H9" s="26" t="s">
        <v>108</v>
      </c>
      <c r="I9" s="129">
        <v>4</v>
      </c>
      <c r="J9" s="143"/>
      <c r="K9" s="26"/>
      <c r="L9" s="9"/>
      <c r="M9" s="28"/>
      <c r="N9" s="26"/>
      <c r="O9" s="144"/>
      <c r="P9" s="146">
        <f t="shared" si="0"/>
        <v>60</v>
      </c>
      <c r="Q9" s="131">
        <f t="shared" si="1"/>
        <v>8</v>
      </c>
      <c r="R9" s="83"/>
      <c r="S9" s="83"/>
      <c r="T9" s="83"/>
      <c r="U9" s="83"/>
      <c r="V9" s="83"/>
      <c r="W9" s="83"/>
      <c r="X9" s="83"/>
    </row>
    <row r="10" spans="1:24" x14ac:dyDescent="0.35">
      <c r="A10" s="92" t="s">
        <v>65</v>
      </c>
      <c r="B10" s="211" t="s">
        <v>16</v>
      </c>
      <c r="C10" s="134" t="s">
        <v>115</v>
      </c>
      <c r="D10" s="143">
        <v>60</v>
      </c>
      <c r="E10" s="26" t="s">
        <v>109</v>
      </c>
      <c r="F10" s="9">
        <v>3</v>
      </c>
      <c r="G10" s="28">
        <v>60</v>
      </c>
      <c r="H10" s="26" t="s">
        <v>110</v>
      </c>
      <c r="I10" s="144">
        <v>3</v>
      </c>
      <c r="J10" s="197"/>
      <c r="K10" s="55"/>
      <c r="L10" s="55"/>
      <c r="M10" s="55"/>
      <c r="N10" s="55"/>
      <c r="O10" s="132"/>
      <c r="P10" s="146">
        <f t="shared" si="0"/>
        <v>120</v>
      </c>
      <c r="Q10" s="131">
        <f t="shared" si="1"/>
        <v>6</v>
      </c>
      <c r="R10" s="83"/>
      <c r="S10" s="83"/>
      <c r="T10" s="83"/>
      <c r="U10" s="83"/>
      <c r="V10" s="83"/>
      <c r="W10" s="83"/>
      <c r="X10" s="83"/>
    </row>
    <row r="11" spans="1:24" x14ac:dyDescent="0.35">
      <c r="A11" s="92" t="s">
        <v>23</v>
      </c>
      <c r="B11" s="211" t="s">
        <v>19</v>
      </c>
      <c r="C11" s="134" t="s">
        <v>21</v>
      </c>
      <c r="D11" s="114">
        <v>30</v>
      </c>
      <c r="E11" s="28" t="s">
        <v>109</v>
      </c>
      <c r="F11" s="27">
        <v>2</v>
      </c>
      <c r="G11" s="26">
        <v>30</v>
      </c>
      <c r="H11" s="28" t="s">
        <v>109</v>
      </c>
      <c r="I11" s="129">
        <v>2</v>
      </c>
      <c r="J11" s="143">
        <v>30</v>
      </c>
      <c r="K11" s="28" t="s">
        <v>109</v>
      </c>
      <c r="L11" s="9">
        <v>2</v>
      </c>
      <c r="M11" s="28">
        <v>30</v>
      </c>
      <c r="N11" s="28" t="s">
        <v>109</v>
      </c>
      <c r="O11" s="144">
        <v>2</v>
      </c>
      <c r="P11" s="146">
        <f t="shared" si="0"/>
        <v>120</v>
      </c>
      <c r="Q11" s="131">
        <f t="shared" si="1"/>
        <v>8</v>
      </c>
      <c r="R11" s="83"/>
      <c r="S11" s="83"/>
      <c r="T11" s="83"/>
      <c r="U11" s="83"/>
      <c r="V11" s="83"/>
      <c r="W11" s="83"/>
      <c r="X11" s="83"/>
    </row>
    <row r="12" spans="1:24" x14ac:dyDescent="0.35">
      <c r="A12" s="92" t="s">
        <v>66</v>
      </c>
      <c r="B12" s="211" t="s">
        <v>19</v>
      </c>
      <c r="C12" s="134" t="s">
        <v>21</v>
      </c>
      <c r="D12" s="114">
        <v>15</v>
      </c>
      <c r="E12" s="28" t="s">
        <v>109</v>
      </c>
      <c r="F12" s="27">
        <v>1</v>
      </c>
      <c r="G12" s="26">
        <v>15</v>
      </c>
      <c r="H12" s="28" t="s">
        <v>109</v>
      </c>
      <c r="I12" s="129">
        <v>1</v>
      </c>
      <c r="J12" s="143">
        <v>15</v>
      </c>
      <c r="K12" s="28" t="s">
        <v>109</v>
      </c>
      <c r="L12" s="9">
        <v>1</v>
      </c>
      <c r="M12" s="28">
        <v>15</v>
      </c>
      <c r="N12" s="28" t="s">
        <v>109</v>
      </c>
      <c r="O12" s="144">
        <v>1</v>
      </c>
      <c r="P12" s="146">
        <f t="shared" si="0"/>
        <v>60</v>
      </c>
      <c r="Q12" s="131">
        <f t="shared" si="1"/>
        <v>4</v>
      </c>
      <c r="R12" s="83"/>
      <c r="S12" s="83"/>
      <c r="T12" s="83"/>
      <c r="U12" s="83"/>
      <c r="V12" s="83"/>
      <c r="W12" s="83"/>
      <c r="X12" s="83"/>
    </row>
    <row r="13" spans="1:24" x14ac:dyDescent="0.35">
      <c r="A13" s="92" t="s">
        <v>111</v>
      </c>
      <c r="B13" s="212" t="s">
        <v>16</v>
      </c>
      <c r="C13" s="104" t="s">
        <v>113</v>
      </c>
      <c r="D13" s="143"/>
      <c r="E13" s="28"/>
      <c r="F13" s="9"/>
      <c r="G13" s="28"/>
      <c r="H13" s="28"/>
      <c r="I13" s="144"/>
      <c r="J13" s="143">
        <v>30</v>
      </c>
      <c r="K13" s="28" t="s">
        <v>109</v>
      </c>
      <c r="L13" s="9">
        <v>1</v>
      </c>
      <c r="M13" s="28">
        <v>30</v>
      </c>
      <c r="N13" s="28" t="s">
        <v>95</v>
      </c>
      <c r="O13" s="144">
        <v>2</v>
      </c>
      <c r="P13" s="146">
        <f t="shared" si="0"/>
        <v>60</v>
      </c>
      <c r="Q13" s="131">
        <f t="shared" si="1"/>
        <v>3</v>
      </c>
      <c r="R13" s="83"/>
      <c r="S13" s="83"/>
      <c r="T13" s="83"/>
      <c r="U13" s="83"/>
      <c r="V13" s="83"/>
      <c r="W13" s="83"/>
      <c r="X13" s="83"/>
    </row>
    <row r="14" spans="1:24" x14ac:dyDescent="0.35">
      <c r="A14" s="92" t="s">
        <v>73</v>
      </c>
      <c r="B14" s="212" t="s">
        <v>16</v>
      </c>
      <c r="C14" s="104" t="s">
        <v>115</v>
      </c>
      <c r="D14" s="143">
        <v>15</v>
      </c>
      <c r="E14" s="28" t="s">
        <v>109</v>
      </c>
      <c r="F14" s="9">
        <v>1</v>
      </c>
      <c r="G14" s="28">
        <v>15</v>
      </c>
      <c r="H14" s="28" t="s">
        <v>109</v>
      </c>
      <c r="I14" s="144">
        <v>1</v>
      </c>
      <c r="J14" s="130"/>
      <c r="K14" s="131"/>
      <c r="L14" s="131"/>
      <c r="M14" s="131"/>
      <c r="N14" s="131"/>
      <c r="O14" s="133"/>
      <c r="P14" s="146">
        <f t="shared" si="0"/>
        <v>30</v>
      </c>
      <c r="Q14" s="131">
        <f t="shared" si="1"/>
        <v>2</v>
      </c>
      <c r="R14" s="83"/>
      <c r="S14" s="83"/>
      <c r="T14" s="83"/>
      <c r="U14" s="83"/>
      <c r="V14" s="83"/>
      <c r="W14" s="83"/>
      <c r="X14" s="83"/>
    </row>
    <row r="15" spans="1:24" x14ac:dyDescent="0.35">
      <c r="A15" s="92" t="s">
        <v>74</v>
      </c>
      <c r="B15" s="212" t="s">
        <v>16</v>
      </c>
      <c r="C15" s="104" t="s">
        <v>115</v>
      </c>
      <c r="D15" s="114">
        <v>30</v>
      </c>
      <c r="E15" s="26" t="s">
        <v>109</v>
      </c>
      <c r="F15" s="27">
        <v>1</v>
      </c>
      <c r="G15" s="26">
        <v>30</v>
      </c>
      <c r="H15" s="26" t="s">
        <v>95</v>
      </c>
      <c r="I15" s="129">
        <v>2</v>
      </c>
      <c r="J15" s="143"/>
      <c r="K15" s="28"/>
      <c r="L15" s="9"/>
      <c r="M15" s="28"/>
      <c r="N15" s="28"/>
      <c r="O15" s="144"/>
      <c r="P15" s="146">
        <f t="shared" si="0"/>
        <v>60</v>
      </c>
      <c r="Q15" s="131">
        <f t="shared" si="1"/>
        <v>3</v>
      </c>
      <c r="R15" s="83"/>
      <c r="S15" s="83"/>
      <c r="T15" s="83"/>
      <c r="U15" s="83"/>
      <c r="V15" s="83"/>
      <c r="W15" s="83"/>
      <c r="X15" s="83"/>
    </row>
    <row r="16" spans="1:24" ht="15" customHeight="1" x14ac:dyDescent="0.35">
      <c r="A16" s="92" t="s">
        <v>129</v>
      </c>
      <c r="B16" s="96" t="s">
        <v>16</v>
      </c>
      <c r="C16" s="25" t="s">
        <v>115</v>
      </c>
      <c r="D16" s="60"/>
      <c r="E16" s="56"/>
      <c r="F16" s="9"/>
      <c r="G16" s="28">
        <v>30</v>
      </c>
      <c r="H16" s="28" t="s">
        <v>110</v>
      </c>
      <c r="I16" s="38">
        <v>2</v>
      </c>
      <c r="J16" s="143"/>
      <c r="K16" s="28"/>
      <c r="L16" s="9"/>
      <c r="M16" s="28"/>
      <c r="N16" s="28"/>
      <c r="O16" s="144"/>
      <c r="P16" s="146">
        <f t="shared" si="0"/>
        <v>30</v>
      </c>
      <c r="Q16" s="131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5">
      <c r="A17" s="92" t="s">
        <v>130</v>
      </c>
      <c r="B17" s="96" t="s">
        <v>16</v>
      </c>
      <c r="C17" s="25" t="s">
        <v>115</v>
      </c>
      <c r="D17" s="64">
        <v>30</v>
      </c>
      <c r="E17" s="155" t="s">
        <v>110</v>
      </c>
      <c r="F17" s="149">
        <v>2</v>
      </c>
      <c r="G17" s="150"/>
      <c r="H17" s="28"/>
      <c r="I17" s="36"/>
      <c r="J17" s="143"/>
      <c r="K17" s="28"/>
      <c r="L17" s="9"/>
      <c r="M17" s="28"/>
      <c r="N17" s="28"/>
      <c r="O17" s="144"/>
      <c r="P17" s="146">
        <f t="shared" si="0"/>
        <v>30</v>
      </c>
      <c r="Q17" s="131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5">
      <c r="A18" s="109" t="s">
        <v>89</v>
      </c>
      <c r="B18" s="211" t="s">
        <v>16</v>
      </c>
      <c r="C18" s="104" t="s">
        <v>115</v>
      </c>
      <c r="D18" s="198">
        <v>30</v>
      </c>
      <c r="E18" s="26" t="s">
        <v>95</v>
      </c>
      <c r="F18" s="27">
        <v>2</v>
      </c>
      <c r="G18" s="106"/>
      <c r="H18" s="106"/>
      <c r="I18" s="115"/>
      <c r="J18" s="143"/>
      <c r="K18" s="28"/>
      <c r="L18" s="9"/>
      <c r="M18" s="28"/>
      <c r="N18" s="28"/>
      <c r="O18" s="144"/>
      <c r="P18" s="146">
        <f t="shared" si="0"/>
        <v>30</v>
      </c>
      <c r="Q18" s="131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5">
      <c r="A19" s="109" t="s">
        <v>141</v>
      </c>
      <c r="B19" s="93" t="s">
        <v>16</v>
      </c>
      <c r="C19" s="25" t="s">
        <v>115</v>
      </c>
      <c r="D19" s="156"/>
      <c r="E19" s="106"/>
      <c r="F19" s="106"/>
      <c r="G19" s="26">
        <v>30</v>
      </c>
      <c r="H19" s="26" t="s">
        <v>95</v>
      </c>
      <c r="I19" s="36">
        <v>2</v>
      </c>
      <c r="J19" s="143"/>
      <c r="K19" s="28"/>
      <c r="L19" s="9"/>
      <c r="M19" s="28"/>
      <c r="N19" s="28"/>
      <c r="O19" s="144"/>
      <c r="P19" s="146">
        <f t="shared" si="0"/>
        <v>30</v>
      </c>
      <c r="Q19" s="131">
        <f t="shared" si="1"/>
        <v>2</v>
      </c>
      <c r="R19" s="83"/>
      <c r="S19" s="83"/>
      <c r="T19" s="83"/>
      <c r="U19" s="83"/>
      <c r="V19" s="83"/>
      <c r="W19" s="83"/>
      <c r="X19" s="83"/>
    </row>
    <row r="20" spans="1:24" x14ac:dyDescent="0.35">
      <c r="A20" s="92" t="s">
        <v>99</v>
      </c>
      <c r="B20" s="55" t="s">
        <v>16</v>
      </c>
      <c r="C20" s="104" t="s">
        <v>115</v>
      </c>
      <c r="D20" s="198"/>
      <c r="E20" s="28"/>
      <c r="F20" s="27"/>
      <c r="G20" s="26"/>
      <c r="H20" s="28"/>
      <c r="I20" s="59"/>
      <c r="J20" s="26">
        <v>30</v>
      </c>
      <c r="K20" s="28" t="s">
        <v>95</v>
      </c>
      <c r="L20" s="27">
        <v>2</v>
      </c>
      <c r="M20" s="28"/>
      <c r="N20" s="28"/>
      <c r="O20" s="144"/>
      <c r="P20" s="146">
        <f t="shared" si="0"/>
        <v>30</v>
      </c>
      <c r="Q20" s="131">
        <f t="shared" si="1"/>
        <v>2</v>
      </c>
      <c r="R20" s="83"/>
      <c r="S20" s="83"/>
      <c r="T20" s="83"/>
      <c r="U20" s="83"/>
      <c r="V20" s="83"/>
      <c r="W20" s="83"/>
      <c r="X20" s="83"/>
    </row>
    <row r="21" spans="1:24" x14ac:dyDescent="0.35">
      <c r="A21" s="92" t="s">
        <v>40</v>
      </c>
      <c r="B21" s="55" t="s">
        <v>16</v>
      </c>
      <c r="C21" s="104" t="s">
        <v>115</v>
      </c>
      <c r="D21" s="114">
        <v>30</v>
      </c>
      <c r="E21" s="199" t="s">
        <v>109</v>
      </c>
      <c r="F21" s="27">
        <v>1</v>
      </c>
      <c r="G21" s="26">
        <v>30</v>
      </c>
      <c r="H21" s="26" t="s">
        <v>95</v>
      </c>
      <c r="I21" s="59">
        <v>2</v>
      </c>
      <c r="J21" s="143"/>
      <c r="K21" s="28"/>
      <c r="L21" s="9"/>
      <c r="M21" s="28"/>
      <c r="N21" s="28"/>
      <c r="O21" s="144"/>
      <c r="P21" s="146">
        <f t="shared" si="0"/>
        <v>60</v>
      </c>
      <c r="Q21" s="131">
        <f t="shared" si="1"/>
        <v>3</v>
      </c>
      <c r="R21" s="83"/>
      <c r="S21" s="83"/>
      <c r="T21" s="83"/>
      <c r="U21" s="83"/>
      <c r="V21" s="83"/>
      <c r="W21" s="83"/>
      <c r="X21" s="83"/>
    </row>
    <row r="22" spans="1:24" ht="14" thickBot="1" x14ac:dyDescent="0.4">
      <c r="A22" s="214" t="s">
        <v>43</v>
      </c>
      <c r="B22" s="200" t="s">
        <v>19</v>
      </c>
      <c r="C22" s="201" t="s">
        <v>113</v>
      </c>
      <c r="D22" s="147">
        <v>30</v>
      </c>
      <c r="E22" s="148" t="s">
        <v>110</v>
      </c>
      <c r="F22" s="149">
        <v>2</v>
      </c>
      <c r="G22" s="150">
        <v>30</v>
      </c>
      <c r="H22" s="148" t="s">
        <v>95</v>
      </c>
      <c r="I22" s="151">
        <v>3</v>
      </c>
      <c r="J22" s="202"/>
      <c r="K22" s="148"/>
      <c r="L22" s="160"/>
      <c r="M22" s="148"/>
      <c r="N22" s="148"/>
      <c r="O22" s="203"/>
      <c r="P22" s="120">
        <f t="shared" si="0"/>
        <v>60</v>
      </c>
      <c r="Q22" s="152">
        <f t="shared" si="1"/>
        <v>5</v>
      </c>
      <c r="R22" s="83"/>
      <c r="S22" s="83"/>
      <c r="T22" s="83"/>
      <c r="U22" s="83"/>
      <c r="V22" s="83"/>
      <c r="W22" s="83"/>
      <c r="X22" s="83"/>
    </row>
    <row r="23" spans="1:24" ht="14" thickBot="1" x14ac:dyDescent="0.4">
      <c r="A23" s="687" t="s">
        <v>143</v>
      </c>
      <c r="B23" s="688"/>
      <c r="C23" s="688"/>
      <c r="D23" s="688"/>
      <c r="E23" s="688"/>
      <c r="F23" s="688"/>
      <c r="G23" s="688"/>
      <c r="H23" s="688"/>
      <c r="I23" s="688"/>
      <c r="J23" s="688"/>
      <c r="K23" s="688"/>
      <c r="L23" s="688"/>
      <c r="M23" s="688"/>
      <c r="N23" s="688"/>
      <c r="O23" s="688"/>
      <c r="P23" s="689"/>
      <c r="Q23" s="121">
        <v>5</v>
      </c>
      <c r="R23" s="83"/>
      <c r="S23" s="83"/>
      <c r="T23" s="83"/>
      <c r="U23" s="83"/>
      <c r="V23" s="83"/>
      <c r="W23" s="83"/>
      <c r="X23" s="83"/>
    </row>
    <row r="24" spans="1:24" s="427" customFormat="1" ht="12" x14ac:dyDescent="0.35">
      <c r="A24" s="453"/>
      <c r="B24" s="482"/>
      <c r="C24" s="455" t="s">
        <v>36</v>
      </c>
      <c r="D24" s="498">
        <f>SUM(D5:D22)</f>
        <v>360</v>
      </c>
      <c r="E24" s="498"/>
      <c r="F24" s="499">
        <f>SUM(F5:F22)</f>
        <v>30</v>
      </c>
      <c r="G24" s="498">
        <f>SUM(G5:G22)</f>
        <v>360</v>
      </c>
      <c r="H24" s="498"/>
      <c r="I24" s="499">
        <f>SUM(I5:I22)</f>
        <v>33</v>
      </c>
      <c r="J24" s="500">
        <f>SUM(J5:J23)</f>
        <v>150</v>
      </c>
      <c r="K24" s="500"/>
      <c r="L24" s="502">
        <f>SUM(L5:L23)</f>
        <v>20</v>
      </c>
      <c r="M24" s="500">
        <f>SUM(M5:M22)</f>
        <v>109</v>
      </c>
      <c r="N24" s="500"/>
      <c r="O24" s="502">
        <f>SUM(O5:O22)</f>
        <v>32</v>
      </c>
      <c r="P24" s="529">
        <f>SUM(P5:P22)</f>
        <v>979</v>
      </c>
      <c r="Q24" s="505">
        <f>SUM(Q5:Q22)</f>
        <v>115</v>
      </c>
      <c r="R24" s="506"/>
      <c r="S24" s="506"/>
      <c r="T24" s="506"/>
      <c r="U24" s="506"/>
      <c r="V24" s="506"/>
      <c r="W24" s="506"/>
      <c r="X24" s="506"/>
    </row>
    <row r="25" spans="1:24" s="427" customFormat="1" ht="12" x14ac:dyDescent="0.35">
      <c r="A25" s="454"/>
      <c r="B25" s="454"/>
      <c r="C25" s="465" t="s">
        <v>37</v>
      </c>
      <c r="D25" s="698">
        <f>SUM(D24,G24)-(D11+D12+G11+G12)</f>
        <v>630</v>
      </c>
      <c r="E25" s="698"/>
      <c r="F25" s="698"/>
      <c r="G25" s="698">
        <f>SUM(F24,I24)</f>
        <v>63</v>
      </c>
      <c r="H25" s="698"/>
      <c r="I25" s="698"/>
      <c r="J25" s="698">
        <f>SUM(J24,M24)-(J11+M11+J12+M12)</f>
        <v>169</v>
      </c>
      <c r="K25" s="698"/>
      <c r="L25" s="698"/>
      <c r="M25" s="698">
        <f>SUM(L24,O24)</f>
        <v>52</v>
      </c>
      <c r="N25" s="698"/>
      <c r="O25" s="698"/>
      <c r="P25" s="507"/>
      <c r="Q25" s="508">
        <f>Q24+Q23</f>
        <v>120</v>
      </c>
      <c r="R25" s="506"/>
      <c r="S25" s="506"/>
      <c r="T25" s="506"/>
      <c r="U25" s="506"/>
      <c r="V25" s="506"/>
      <c r="W25" s="506"/>
      <c r="X25" s="506"/>
    </row>
    <row r="26" spans="1:24" s="427" customFormat="1" ht="12" x14ac:dyDescent="0.35">
      <c r="A26" s="454"/>
      <c r="B26" s="454"/>
      <c r="C26" s="454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510">
        <f>SUM(Q23,Q22,Q9,Q7,Q6,Q12,Q11)</f>
        <v>37</v>
      </c>
      <c r="Q26" s="469" t="s">
        <v>7</v>
      </c>
      <c r="R26" s="506"/>
      <c r="S26" s="506"/>
      <c r="T26" s="506"/>
      <c r="U26" s="506"/>
      <c r="V26" s="506"/>
      <c r="W26" s="506"/>
      <c r="X26" s="506"/>
    </row>
    <row r="27" spans="1:24" hidden="1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123">
        <f>(P26*100)/Q25</f>
        <v>30.833333333333332</v>
      </c>
      <c r="Q27" s="83"/>
      <c r="R27" s="83"/>
      <c r="S27" s="83"/>
      <c r="T27" s="83"/>
      <c r="U27" s="83"/>
      <c r="V27" s="83"/>
      <c r="W27" s="83"/>
      <c r="X27" s="83"/>
    </row>
    <row r="28" spans="1:24" x14ac:dyDescent="0.3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D25:F25"/>
    <mergeCell ref="G25:I25"/>
    <mergeCell ref="J25:L25"/>
    <mergeCell ref="M25:O25"/>
    <mergeCell ref="B2:B4"/>
    <mergeCell ref="C2:C4"/>
    <mergeCell ref="D2:I2"/>
    <mergeCell ref="A23:P23"/>
    <mergeCell ref="A1:Q1"/>
    <mergeCell ref="P2:P4"/>
    <mergeCell ref="J2:O2"/>
    <mergeCell ref="Q2:Q4"/>
    <mergeCell ref="D3:F3"/>
    <mergeCell ref="G3:I3"/>
    <mergeCell ref="J3:L3"/>
    <mergeCell ref="M3:O3"/>
    <mergeCell ref="A2:A4"/>
  </mergeCells>
  <pageMargins left="0.23622047244094491" right="0.23622047244094491" top="0.39370078740157483" bottom="0.39370078740157483" header="0" footer="0"/>
  <pageSetup paperSize="9" scale="73" firstPageNumber="0" fitToHeight="0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39997558519241921"/>
    <pageSetUpPr fitToPage="1"/>
  </sheetPr>
  <dimension ref="A1:X33"/>
  <sheetViews>
    <sheetView topLeftCell="A19" zoomScaleNormal="100" workbookViewId="0">
      <selection activeCell="AA11" sqref="AA11"/>
    </sheetView>
  </sheetViews>
  <sheetFormatPr defaultColWidth="8.81640625" defaultRowHeight="13.5" x14ac:dyDescent="0.35"/>
  <cols>
    <col min="1" max="1" width="37.7265625" style="4" bestFit="1" customWidth="1"/>
    <col min="2" max="2" width="13.54296875" style="4" bestFit="1" customWidth="1"/>
    <col min="3" max="3" width="8.453125" style="4" bestFit="1" customWidth="1"/>
    <col min="4" max="4" width="5.54296875" style="4" bestFit="1" customWidth="1"/>
    <col min="5" max="5" width="4" style="4" bestFit="1" customWidth="1"/>
    <col min="6" max="6" width="5.26953125" style="4" customWidth="1"/>
    <col min="7" max="7" width="5.54296875" style="4" bestFit="1" customWidth="1"/>
    <col min="8" max="8" width="4" style="4" bestFit="1" customWidth="1"/>
    <col min="9" max="9" width="5.26953125" style="4" customWidth="1"/>
    <col min="10" max="10" width="5.54296875" style="4" bestFit="1" customWidth="1"/>
    <col min="11" max="11" width="4" style="4" bestFit="1" customWidth="1"/>
    <col min="12" max="12" width="5.26953125" style="4" customWidth="1"/>
    <col min="13" max="13" width="5.54296875" style="4" bestFit="1" customWidth="1"/>
    <col min="14" max="14" width="4" style="4" bestFit="1" customWidth="1"/>
    <col min="15" max="15" width="5.26953125" style="4" customWidth="1"/>
    <col min="16" max="16" width="5.54296875" style="4" bestFit="1" customWidth="1"/>
    <col min="17" max="17" width="4" style="4" bestFit="1" customWidth="1"/>
    <col min="18" max="18" width="5.26953125" style="4" customWidth="1"/>
    <col min="19" max="19" width="5.54296875" style="4" bestFit="1" customWidth="1"/>
    <col min="20" max="20" width="4" style="4" bestFit="1" customWidth="1"/>
    <col min="21" max="21" width="5.26953125" style="4" customWidth="1"/>
    <col min="22" max="22" width="6.26953125" style="4" customWidth="1"/>
    <col min="23" max="23" width="6.26953125" style="4" bestFit="1" customWidth="1"/>
    <col min="24" max="16384" width="8.81640625" style="4"/>
  </cols>
  <sheetData>
    <row r="1" spans="1:24" s="427" customFormat="1" ht="12.5" thickBot="1" x14ac:dyDescent="0.4">
      <c r="A1" s="658" t="s">
        <v>171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8"/>
      <c r="W1" s="659"/>
      <c r="X1" s="506"/>
    </row>
    <row r="2" spans="1:24" s="427" customFormat="1" ht="12" x14ac:dyDescent="0.35">
      <c r="A2" s="713" t="s">
        <v>0</v>
      </c>
      <c r="B2" s="714" t="s">
        <v>1</v>
      </c>
      <c r="C2" s="715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78" t="s">
        <v>5</v>
      </c>
      <c r="Q2" s="679"/>
      <c r="R2" s="679"/>
      <c r="S2" s="679"/>
      <c r="T2" s="679"/>
      <c r="U2" s="680"/>
      <c r="V2" s="657" t="s">
        <v>6</v>
      </c>
      <c r="W2" s="665" t="s">
        <v>7</v>
      </c>
      <c r="X2" s="506"/>
    </row>
    <row r="3" spans="1:24" s="427" customFormat="1" ht="12" x14ac:dyDescent="0.35">
      <c r="A3" s="713"/>
      <c r="B3" s="714"/>
      <c r="C3" s="715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77" t="s">
        <v>12</v>
      </c>
      <c r="Q3" s="660"/>
      <c r="R3" s="660"/>
      <c r="S3" s="660" t="s">
        <v>13</v>
      </c>
      <c r="T3" s="660"/>
      <c r="U3" s="661"/>
      <c r="V3" s="657"/>
      <c r="W3" s="666"/>
      <c r="X3" s="506"/>
    </row>
    <row r="4" spans="1:24" s="427" customFormat="1" ht="12.5" thickBot="1" x14ac:dyDescent="0.4">
      <c r="A4" s="713"/>
      <c r="B4" s="714"/>
      <c r="C4" s="715"/>
      <c r="D4" s="470" t="s">
        <v>14</v>
      </c>
      <c r="E4" s="471" t="s">
        <v>15</v>
      </c>
      <c r="F4" s="472" t="s">
        <v>7</v>
      </c>
      <c r="G4" s="471" t="s">
        <v>14</v>
      </c>
      <c r="H4" s="471" t="s">
        <v>15</v>
      </c>
      <c r="I4" s="473" t="s">
        <v>7</v>
      </c>
      <c r="J4" s="474" t="s">
        <v>14</v>
      </c>
      <c r="K4" s="471" t="s">
        <v>15</v>
      </c>
      <c r="L4" s="475" t="s">
        <v>7</v>
      </c>
      <c r="M4" s="476" t="s">
        <v>14</v>
      </c>
      <c r="N4" s="471" t="s">
        <v>15</v>
      </c>
      <c r="O4" s="477" t="s">
        <v>7</v>
      </c>
      <c r="P4" s="478" t="s">
        <v>14</v>
      </c>
      <c r="Q4" s="471" t="s">
        <v>15</v>
      </c>
      <c r="R4" s="479" t="s">
        <v>7</v>
      </c>
      <c r="S4" s="480" t="s">
        <v>14</v>
      </c>
      <c r="T4" s="471" t="s">
        <v>15</v>
      </c>
      <c r="U4" s="481" t="s">
        <v>7</v>
      </c>
      <c r="V4" s="657"/>
      <c r="W4" s="667"/>
      <c r="X4" s="506"/>
    </row>
    <row r="5" spans="1:24" ht="15" customHeight="1" x14ac:dyDescent="0.35">
      <c r="A5" s="187" t="s">
        <v>92</v>
      </c>
      <c r="B5" s="46" t="s">
        <v>16</v>
      </c>
      <c r="C5" s="54" t="s">
        <v>112</v>
      </c>
      <c r="D5" s="94">
        <v>30</v>
      </c>
      <c r="E5" s="30" t="s">
        <v>108</v>
      </c>
      <c r="F5" s="84">
        <v>10</v>
      </c>
      <c r="G5" s="30">
        <v>30</v>
      </c>
      <c r="H5" s="30" t="s">
        <v>108</v>
      </c>
      <c r="I5" s="95">
        <v>10</v>
      </c>
      <c r="J5" s="13">
        <v>30</v>
      </c>
      <c r="K5" s="30" t="s">
        <v>108</v>
      </c>
      <c r="L5" s="86">
        <v>10</v>
      </c>
      <c r="M5" s="85">
        <v>30</v>
      </c>
      <c r="N5" s="30" t="s">
        <v>108</v>
      </c>
      <c r="O5" s="17">
        <v>10</v>
      </c>
      <c r="P5" s="29">
        <v>30</v>
      </c>
      <c r="Q5" s="30" t="s">
        <v>108</v>
      </c>
      <c r="R5" s="31">
        <v>10</v>
      </c>
      <c r="S5" s="32">
        <v>30</v>
      </c>
      <c r="T5" s="30" t="s">
        <v>109</v>
      </c>
      <c r="U5" s="33">
        <v>19</v>
      </c>
      <c r="V5" s="44">
        <f t="shared" ref="V5:V15" si="0">SUM(D5,G5,J5,M5,P5,S5)</f>
        <v>180</v>
      </c>
      <c r="W5" s="45">
        <f t="shared" ref="W5:W11" si="1">SUM(F5,I5,L5,O5,R5,U5)</f>
        <v>69</v>
      </c>
      <c r="X5" s="83"/>
    </row>
    <row r="6" spans="1:24" x14ac:dyDescent="0.35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83"/>
    </row>
    <row r="7" spans="1:24" x14ac:dyDescent="0.35">
      <c r="A7" s="183" t="s">
        <v>75</v>
      </c>
      <c r="B7" s="46" t="s">
        <v>16</v>
      </c>
      <c r="C7" s="54" t="s">
        <v>112</v>
      </c>
      <c r="D7" s="99">
        <v>15</v>
      </c>
      <c r="E7" s="63" t="s">
        <v>109</v>
      </c>
      <c r="F7" s="65">
        <v>1</v>
      </c>
      <c r="G7" s="45">
        <v>15</v>
      </c>
      <c r="H7" s="63" t="s">
        <v>109</v>
      </c>
      <c r="I7" s="66">
        <v>1</v>
      </c>
      <c r="J7" s="60"/>
      <c r="K7" s="63"/>
      <c r="L7" s="97"/>
      <c r="M7" s="63"/>
      <c r="N7" s="63"/>
      <c r="O7" s="98"/>
      <c r="P7" s="39"/>
      <c r="Q7" s="63"/>
      <c r="R7" s="41"/>
      <c r="S7" s="42"/>
      <c r="T7" s="63"/>
      <c r="U7" s="43"/>
      <c r="V7" s="44">
        <f t="shared" si="0"/>
        <v>30</v>
      </c>
      <c r="W7" s="45">
        <f t="shared" si="1"/>
        <v>2</v>
      </c>
      <c r="X7" s="83"/>
    </row>
    <row r="8" spans="1:24" x14ac:dyDescent="0.35">
      <c r="A8" s="183" t="s">
        <v>76</v>
      </c>
      <c r="B8" s="46" t="s">
        <v>16</v>
      </c>
      <c r="C8" s="54" t="s">
        <v>112</v>
      </c>
      <c r="D8" s="99">
        <v>15</v>
      </c>
      <c r="E8" s="63" t="s">
        <v>109</v>
      </c>
      <c r="F8" s="65">
        <v>1</v>
      </c>
      <c r="G8" s="45">
        <v>15</v>
      </c>
      <c r="H8" s="63" t="s">
        <v>109</v>
      </c>
      <c r="I8" s="66">
        <v>1</v>
      </c>
      <c r="J8" s="60"/>
      <c r="K8" s="63"/>
      <c r="L8" s="97"/>
      <c r="M8" s="63"/>
      <c r="N8" s="63"/>
      <c r="O8" s="98"/>
      <c r="P8" s="39"/>
      <c r="Q8" s="40"/>
      <c r="R8" s="41"/>
      <c r="S8" s="42"/>
      <c r="T8" s="40"/>
      <c r="U8" s="43"/>
      <c r="V8" s="44">
        <f t="shared" si="0"/>
        <v>30</v>
      </c>
      <c r="W8" s="45">
        <f t="shared" si="1"/>
        <v>2</v>
      </c>
      <c r="X8" s="83"/>
    </row>
    <row r="9" spans="1:24" x14ac:dyDescent="0.35">
      <c r="A9" s="183" t="s">
        <v>91</v>
      </c>
      <c r="B9" s="24" t="s">
        <v>19</v>
      </c>
      <c r="C9" s="25" t="s">
        <v>115</v>
      </c>
      <c r="D9" s="64">
        <v>30</v>
      </c>
      <c r="E9" s="40" t="s">
        <v>108</v>
      </c>
      <c r="F9" s="65">
        <v>3</v>
      </c>
      <c r="G9" s="40">
        <v>30</v>
      </c>
      <c r="H9" s="40" t="s">
        <v>108</v>
      </c>
      <c r="I9" s="66">
        <v>3</v>
      </c>
      <c r="J9" s="60">
        <v>30</v>
      </c>
      <c r="K9" s="63" t="s">
        <v>108</v>
      </c>
      <c r="L9" s="97">
        <v>3</v>
      </c>
      <c r="M9" s="63">
        <v>30</v>
      </c>
      <c r="N9" s="63" t="s">
        <v>108</v>
      </c>
      <c r="O9" s="98">
        <v>3</v>
      </c>
      <c r="P9" s="39">
        <v>30</v>
      </c>
      <c r="Q9" s="63" t="s">
        <v>108</v>
      </c>
      <c r="R9" s="41">
        <v>3</v>
      </c>
      <c r="S9" s="42">
        <v>30</v>
      </c>
      <c r="T9" s="63" t="s">
        <v>108</v>
      </c>
      <c r="U9" s="43">
        <v>3</v>
      </c>
      <c r="V9" s="44">
        <f t="shared" si="0"/>
        <v>180</v>
      </c>
      <c r="W9" s="45">
        <f t="shared" si="1"/>
        <v>18</v>
      </c>
      <c r="X9" s="83"/>
    </row>
    <row r="10" spans="1:24" x14ac:dyDescent="0.35">
      <c r="A10" s="183" t="s">
        <v>65</v>
      </c>
      <c r="B10" s="46" t="s">
        <v>16</v>
      </c>
      <c r="C10" s="25" t="s">
        <v>115</v>
      </c>
      <c r="D10" s="64">
        <v>60</v>
      </c>
      <c r="E10" s="40" t="s">
        <v>109</v>
      </c>
      <c r="F10" s="65">
        <v>3</v>
      </c>
      <c r="G10" s="40">
        <v>60</v>
      </c>
      <c r="H10" s="40" t="s">
        <v>110</v>
      </c>
      <c r="I10" s="66">
        <v>3</v>
      </c>
      <c r="J10" s="60">
        <v>60</v>
      </c>
      <c r="K10" s="63" t="s">
        <v>109</v>
      </c>
      <c r="L10" s="97">
        <v>3</v>
      </c>
      <c r="M10" s="63">
        <v>60</v>
      </c>
      <c r="N10" s="63" t="s">
        <v>110</v>
      </c>
      <c r="O10" s="98">
        <v>3</v>
      </c>
      <c r="P10" s="60">
        <v>60</v>
      </c>
      <c r="Q10" s="63" t="s">
        <v>109</v>
      </c>
      <c r="R10" s="97">
        <v>3</v>
      </c>
      <c r="S10" s="63">
        <v>60</v>
      </c>
      <c r="T10" s="63" t="s">
        <v>110</v>
      </c>
      <c r="U10" s="98">
        <v>3</v>
      </c>
      <c r="V10" s="44">
        <f t="shared" si="0"/>
        <v>360</v>
      </c>
      <c r="W10" s="45">
        <f t="shared" si="1"/>
        <v>18</v>
      </c>
      <c r="X10" s="83"/>
    </row>
    <row r="11" spans="1:24" x14ac:dyDescent="0.35">
      <c r="A11" s="183" t="s">
        <v>61</v>
      </c>
      <c r="B11" s="46" t="s">
        <v>16</v>
      </c>
      <c r="C11" s="54" t="s">
        <v>113</v>
      </c>
      <c r="D11" s="64">
        <v>15</v>
      </c>
      <c r="E11" s="63" t="s">
        <v>109</v>
      </c>
      <c r="F11" s="65">
        <v>1</v>
      </c>
      <c r="G11" s="40">
        <v>15</v>
      </c>
      <c r="H11" s="63" t="s">
        <v>109</v>
      </c>
      <c r="I11" s="66">
        <v>1</v>
      </c>
      <c r="J11" s="60">
        <v>15</v>
      </c>
      <c r="K11" s="63" t="s">
        <v>109</v>
      </c>
      <c r="L11" s="97">
        <v>1</v>
      </c>
      <c r="M11" s="63">
        <v>15</v>
      </c>
      <c r="N11" s="63" t="s">
        <v>109</v>
      </c>
      <c r="O11" s="98">
        <v>1</v>
      </c>
      <c r="P11" s="60">
        <v>15</v>
      </c>
      <c r="Q11" s="63" t="s">
        <v>109</v>
      </c>
      <c r="R11" s="97">
        <v>1</v>
      </c>
      <c r="S11" s="63">
        <v>15</v>
      </c>
      <c r="T11" s="63" t="s">
        <v>109</v>
      </c>
      <c r="U11" s="98">
        <v>1</v>
      </c>
      <c r="V11" s="44">
        <f t="shared" si="0"/>
        <v>90</v>
      </c>
      <c r="W11" s="45">
        <f t="shared" si="1"/>
        <v>6</v>
      </c>
      <c r="X11" s="83"/>
    </row>
    <row r="12" spans="1:24" x14ac:dyDescent="0.35">
      <c r="A12" s="183" t="s">
        <v>63</v>
      </c>
      <c r="B12" s="24" t="s">
        <v>19</v>
      </c>
      <c r="C12" s="58" t="s">
        <v>21</v>
      </c>
      <c r="D12" s="64"/>
      <c r="E12" s="63"/>
      <c r="F12" s="65"/>
      <c r="G12" s="40"/>
      <c r="H12" s="63"/>
      <c r="I12" s="66"/>
      <c r="J12" s="64">
        <v>15</v>
      </c>
      <c r="K12" s="63" t="s">
        <v>109</v>
      </c>
      <c r="L12" s="65">
        <v>1</v>
      </c>
      <c r="M12" s="40">
        <v>15</v>
      </c>
      <c r="N12" s="63" t="s">
        <v>109</v>
      </c>
      <c r="O12" s="66">
        <v>1</v>
      </c>
      <c r="P12" s="64">
        <v>15</v>
      </c>
      <c r="Q12" s="63" t="s">
        <v>109</v>
      </c>
      <c r="R12" s="65">
        <v>1</v>
      </c>
      <c r="S12" s="40">
        <v>15</v>
      </c>
      <c r="T12" s="63" t="s">
        <v>109</v>
      </c>
      <c r="U12" s="66">
        <v>1</v>
      </c>
      <c r="V12" s="44">
        <f t="shared" si="0"/>
        <v>60</v>
      </c>
      <c r="W12" s="110">
        <f>SUM(U12,R12,O12,L12,I12,F12)</f>
        <v>4</v>
      </c>
      <c r="X12" s="83"/>
    </row>
    <row r="13" spans="1:24" x14ac:dyDescent="0.35">
      <c r="A13" s="188" t="s">
        <v>66</v>
      </c>
      <c r="B13" s="24" t="s">
        <v>19</v>
      </c>
      <c r="C13" s="58" t="s">
        <v>21</v>
      </c>
      <c r="D13" s="64">
        <v>15</v>
      </c>
      <c r="E13" s="40" t="s">
        <v>109</v>
      </c>
      <c r="F13" s="65">
        <v>1</v>
      </c>
      <c r="G13" s="40">
        <v>15</v>
      </c>
      <c r="H13" s="40" t="s">
        <v>109</v>
      </c>
      <c r="I13" s="66">
        <v>1</v>
      </c>
      <c r="J13" s="64">
        <v>15</v>
      </c>
      <c r="K13" s="63" t="s">
        <v>109</v>
      </c>
      <c r="L13" s="65">
        <v>1</v>
      </c>
      <c r="M13" s="40">
        <v>15</v>
      </c>
      <c r="N13" s="63" t="s">
        <v>109</v>
      </c>
      <c r="O13" s="66">
        <v>1</v>
      </c>
      <c r="P13" s="64"/>
      <c r="Q13" s="63"/>
      <c r="R13" s="65"/>
      <c r="S13" s="40"/>
      <c r="T13" s="63"/>
      <c r="U13" s="66"/>
      <c r="V13" s="44">
        <f t="shared" si="0"/>
        <v>60</v>
      </c>
      <c r="W13" s="110">
        <f>SUM(U13,R13,O13,L13,I13,F13)</f>
        <v>4</v>
      </c>
      <c r="X13" s="83"/>
    </row>
    <row r="14" spans="1:24" x14ac:dyDescent="0.35">
      <c r="A14" s="183" t="s">
        <v>68</v>
      </c>
      <c r="B14" s="24" t="s">
        <v>16</v>
      </c>
      <c r="C14" s="25" t="s">
        <v>115</v>
      </c>
      <c r="D14" s="64"/>
      <c r="E14" s="63"/>
      <c r="F14" s="65"/>
      <c r="G14" s="40"/>
      <c r="H14" s="63"/>
      <c r="I14" s="66"/>
      <c r="J14" s="60">
        <v>30</v>
      </c>
      <c r="K14" s="63" t="s">
        <v>109</v>
      </c>
      <c r="L14" s="97">
        <v>1</v>
      </c>
      <c r="M14" s="63">
        <v>30</v>
      </c>
      <c r="N14" s="63" t="s">
        <v>95</v>
      </c>
      <c r="O14" s="98">
        <v>2</v>
      </c>
      <c r="P14" s="39"/>
      <c r="Q14" s="63"/>
      <c r="R14" s="41"/>
      <c r="S14" s="42"/>
      <c r="T14" s="63"/>
      <c r="U14" s="43"/>
      <c r="V14" s="44">
        <f t="shared" si="0"/>
        <v>60</v>
      </c>
      <c r="W14" s="110">
        <f>SUM(U14,R14,O14,L14,I14,F14)</f>
        <v>3</v>
      </c>
      <c r="X14" s="83"/>
    </row>
    <row r="15" spans="1:24" x14ac:dyDescent="0.35">
      <c r="A15" s="188" t="s">
        <v>81</v>
      </c>
      <c r="B15" s="24" t="s">
        <v>16</v>
      </c>
      <c r="C15" s="25" t="s">
        <v>115</v>
      </c>
      <c r="D15" s="64"/>
      <c r="E15" s="63"/>
      <c r="F15" s="65"/>
      <c r="G15" s="40"/>
      <c r="H15" s="63"/>
      <c r="I15" s="66"/>
      <c r="J15" s="60"/>
      <c r="K15" s="63"/>
      <c r="L15" s="97"/>
      <c r="M15" s="63"/>
      <c r="N15" s="63"/>
      <c r="O15" s="98"/>
      <c r="P15" s="39">
        <v>30</v>
      </c>
      <c r="Q15" s="63" t="s">
        <v>109</v>
      </c>
      <c r="R15" s="41">
        <v>1</v>
      </c>
      <c r="S15" s="42">
        <v>30</v>
      </c>
      <c r="T15" s="63" t="s">
        <v>95</v>
      </c>
      <c r="U15" s="43">
        <v>2</v>
      </c>
      <c r="V15" s="44">
        <f t="shared" si="0"/>
        <v>60</v>
      </c>
      <c r="W15" s="110">
        <f>SUM(U15,R15,O15,L15,I15,F15)</f>
        <v>3</v>
      </c>
      <c r="X15" s="83"/>
    </row>
    <row r="16" spans="1:24" x14ac:dyDescent="0.35">
      <c r="A16" s="182" t="s">
        <v>70</v>
      </c>
      <c r="B16" s="24" t="s">
        <v>16</v>
      </c>
      <c r="C16" s="54" t="s">
        <v>113</v>
      </c>
      <c r="D16" s="64">
        <v>15</v>
      </c>
      <c r="E16" s="40" t="s">
        <v>109</v>
      </c>
      <c r="F16" s="65">
        <v>1</v>
      </c>
      <c r="G16" s="40">
        <v>15</v>
      </c>
      <c r="H16" s="40" t="s">
        <v>109</v>
      </c>
      <c r="I16" s="66">
        <v>1</v>
      </c>
      <c r="J16" s="60">
        <v>15</v>
      </c>
      <c r="K16" s="63" t="s">
        <v>109</v>
      </c>
      <c r="L16" s="97">
        <v>1</v>
      </c>
      <c r="M16" s="63">
        <v>15</v>
      </c>
      <c r="N16" s="63" t="s">
        <v>109</v>
      </c>
      <c r="O16" s="98">
        <v>1</v>
      </c>
      <c r="P16" s="39"/>
      <c r="Q16" s="63"/>
      <c r="R16" s="41"/>
      <c r="S16" s="42"/>
      <c r="T16" s="63"/>
      <c r="U16" s="43"/>
      <c r="V16" s="44">
        <f t="shared" ref="V16:V24" si="2">SUM(D16,G16,J16,M16,P16,S16)</f>
        <v>60</v>
      </c>
      <c r="W16" s="45">
        <f t="shared" ref="W16:W26" si="3">SUM(F16,I16,L16,O16,R16,U16)</f>
        <v>4</v>
      </c>
      <c r="X16" s="83"/>
    </row>
    <row r="17" spans="1:24" s="8" customFormat="1" x14ac:dyDescent="0.35">
      <c r="A17" s="183" t="s">
        <v>47</v>
      </c>
      <c r="B17" s="46" t="s">
        <v>16</v>
      </c>
      <c r="C17" s="54" t="s">
        <v>113</v>
      </c>
      <c r="D17" s="64">
        <v>30</v>
      </c>
      <c r="E17" s="40" t="s">
        <v>109</v>
      </c>
      <c r="F17" s="65">
        <v>1</v>
      </c>
      <c r="G17" s="40">
        <v>30</v>
      </c>
      <c r="H17" s="40" t="s">
        <v>95</v>
      </c>
      <c r="I17" s="66">
        <v>2</v>
      </c>
      <c r="J17" s="60"/>
      <c r="K17" s="63"/>
      <c r="L17" s="97"/>
      <c r="M17" s="63"/>
      <c r="N17" s="63"/>
      <c r="O17" s="98"/>
      <c r="P17" s="39"/>
      <c r="Q17" s="42"/>
      <c r="R17" s="41"/>
      <c r="S17" s="42"/>
      <c r="T17" s="42"/>
      <c r="U17" s="43"/>
      <c r="V17" s="44">
        <f t="shared" si="2"/>
        <v>60</v>
      </c>
      <c r="W17" s="45">
        <f t="shared" si="3"/>
        <v>3</v>
      </c>
      <c r="X17" s="83"/>
    </row>
    <row r="18" spans="1:24" s="8" customFormat="1" x14ac:dyDescent="0.35">
      <c r="A18" s="183" t="s">
        <v>26</v>
      </c>
      <c r="B18" s="46" t="s">
        <v>16</v>
      </c>
      <c r="C18" s="54" t="s">
        <v>113</v>
      </c>
      <c r="D18" s="64">
        <v>30</v>
      </c>
      <c r="E18" s="63" t="s">
        <v>110</v>
      </c>
      <c r="F18" s="65">
        <v>1</v>
      </c>
      <c r="G18" s="40">
        <v>30</v>
      </c>
      <c r="H18" s="63" t="s">
        <v>95</v>
      </c>
      <c r="I18" s="66">
        <v>2</v>
      </c>
      <c r="J18" s="60"/>
      <c r="K18" s="63"/>
      <c r="L18" s="97"/>
      <c r="M18" s="63"/>
      <c r="N18" s="63"/>
      <c r="O18" s="98"/>
      <c r="P18" s="39"/>
      <c r="Q18" s="42"/>
      <c r="R18" s="41"/>
      <c r="S18" s="42"/>
      <c r="T18" s="42"/>
      <c r="U18" s="43"/>
      <c r="V18" s="44">
        <f t="shared" si="2"/>
        <v>60</v>
      </c>
      <c r="W18" s="45">
        <f t="shared" si="3"/>
        <v>3</v>
      </c>
      <c r="X18" s="83"/>
    </row>
    <row r="19" spans="1:24" s="8" customFormat="1" ht="15" customHeight="1" x14ac:dyDescent="0.35">
      <c r="A19" s="183" t="s">
        <v>27</v>
      </c>
      <c r="B19" s="46" t="s">
        <v>16</v>
      </c>
      <c r="C19" s="25" t="s">
        <v>115</v>
      </c>
      <c r="D19" s="64">
        <v>30</v>
      </c>
      <c r="E19" s="63" t="s">
        <v>109</v>
      </c>
      <c r="F19" s="65">
        <v>1</v>
      </c>
      <c r="G19" s="40">
        <v>30</v>
      </c>
      <c r="H19" s="63" t="s">
        <v>95</v>
      </c>
      <c r="I19" s="66">
        <v>2</v>
      </c>
      <c r="J19" s="60"/>
      <c r="K19" s="63"/>
      <c r="L19" s="97"/>
      <c r="M19" s="63"/>
      <c r="N19" s="63"/>
      <c r="O19" s="98"/>
      <c r="P19" s="39"/>
      <c r="Q19" s="42"/>
      <c r="R19" s="41"/>
      <c r="S19" s="42"/>
      <c r="T19" s="42"/>
      <c r="U19" s="43"/>
      <c r="V19" s="44">
        <f t="shared" si="2"/>
        <v>60</v>
      </c>
      <c r="W19" s="45">
        <f t="shared" si="3"/>
        <v>3</v>
      </c>
      <c r="X19" s="83"/>
    </row>
    <row r="20" spans="1:24" s="8" customFormat="1" x14ac:dyDescent="0.35">
      <c r="A20" s="183" t="s">
        <v>28</v>
      </c>
      <c r="B20" s="46" t="s">
        <v>16</v>
      </c>
      <c r="C20" s="25" t="s">
        <v>115</v>
      </c>
      <c r="D20" s="64"/>
      <c r="E20" s="49"/>
      <c r="F20" s="65"/>
      <c r="G20" s="40"/>
      <c r="H20" s="40"/>
      <c r="I20" s="66"/>
      <c r="J20" s="60"/>
      <c r="K20" s="63"/>
      <c r="L20" s="97"/>
      <c r="M20" s="63"/>
      <c r="N20" s="63"/>
      <c r="O20" s="98"/>
      <c r="P20" s="39">
        <v>15</v>
      </c>
      <c r="Q20" s="42" t="s">
        <v>109</v>
      </c>
      <c r="R20" s="41">
        <v>1</v>
      </c>
      <c r="S20" s="42"/>
      <c r="T20" s="42"/>
      <c r="U20" s="43"/>
      <c r="V20" s="44">
        <f t="shared" si="2"/>
        <v>15</v>
      </c>
      <c r="W20" s="45">
        <f t="shared" si="3"/>
        <v>1</v>
      </c>
      <c r="X20" s="83"/>
    </row>
    <row r="21" spans="1:24" s="8" customFormat="1" x14ac:dyDescent="0.35">
      <c r="A21" s="183" t="s">
        <v>29</v>
      </c>
      <c r="B21" s="46" t="s">
        <v>16</v>
      </c>
      <c r="C21" s="25" t="s">
        <v>115</v>
      </c>
      <c r="D21" s="189"/>
      <c r="E21" s="62"/>
      <c r="F21" s="190"/>
      <c r="G21" s="142">
        <v>15</v>
      </c>
      <c r="H21" s="63" t="s">
        <v>95</v>
      </c>
      <c r="I21" s="65">
        <v>1</v>
      </c>
      <c r="J21" s="60"/>
      <c r="K21" s="63"/>
      <c r="L21" s="97"/>
      <c r="M21" s="63"/>
      <c r="N21" s="63"/>
      <c r="O21" s="98"/>
      <c r="P21" s="39"/>
      <c r="Q21" s="42"/>
      <c r="R21" s="41"/>
      <c r="S21" s="42"/>
      <c r="T21" s="42"/>
      <c r="U21" s="43"/>
      <c r="V21" s="44">
        <f t="shared" si="2"/>
        <v>15</v>
      </c>
      <c r="W21" s="45">
        <f t="shared" si="3"/>
        <v>1</v>
      </c>
      <c r="X21" s="83"/>
    </row>
    <row r="22" spans="1:24" s="8" customFormat="1" x14ac:dyDescent="0.35">
      <c r="A22" s="183" t="s">
        <v>30</v>
      </c>
      <c r="B22" s="46" t="s">
        <v>16</v>
      </c>
      <c r="C22" s="25" t="s">
        <v>115</v>
      </c>
      <c r="D22" s="64">
        <v>2</v>
      </c>
      <c r="E22" s="85" t="s">
        <v>109</v>
      </c>
      <c r="F22" s="65">
        <v>0</v>
      </c>
      <c r="G22" s="40"/>
      <c r="H22" s="40"/>
      <c r="I22" s="66"/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2"/>
        <v>2</v>
      </c>
      <c r="W22" s="110">
        <f t="shared" si="3"/>
        <v>0</v>
      </c>
      <c r="X22" s="83"/>
    </row>
    <row r="23" spans="1:24" s="8" customFormat="1" x14ac:dyDescent="0.35">
      <c r="A23" s="183" t="s">
        <v>31</v>
      </c>
      <c r="B23" s="46" t="s">
        <v>16</v>
      </c>
      <c r="C23" s="25" t="s">
        <v>115</v>
      </c>
      <c r="D23" s="64">
        <v>3</v>
      </c>
      <c r="E23" s="63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2"/>
        <v>3</v>
      </c>
      <c r="W23" s="110">
        <f t="shared" si="3"/>
        <v>0</v>
      </c>
      <c r="X23" s="83"/>
    </row>
    <row r="24" spans="1:24" s="8" customFormat="1" x14ac:dyDescent="0.35">
      <c r="A24" s="182" t="s">
        <v>72</v>
      </c>
      <c r="B24" s="24" t="s">
        <v>19</v>
      </c>
      <c r="C24" s="54" t="s">
        <v>113</v>
      </c>
      <c r="D24" s="64">
        <v>30</v>
      </c>
      <c r="E24" s="76" t="s">
        <v>110</v>
      </c>
      <c r="F24" s="65">
        <v>2</v>
      </c>
      <c r="G24" s="40">
        <v>30</v>
      </c>
      <c r="H24" s="63" t="s">
        <v>110</v>
      </c>
      <c r="I24" s="66">
        <v>2</v>
      </c>
      <c r="J24" s="60">
        <v>30</v>
      </c>
      <c r="K24" s="63" t="s">
        <v>110</v>
      </c>
      <c r="L24" s="97">
        <v>2</v>
      </c>
      <c r="M24" s="63">
        <v>30</v>
      </c>
      <c r="N24" s="63" t="s">
        <v>95</v>
      </c>
      <c r="O24" s="98">
        <v>3</v>
      </c>
      <c r="P24" s="39"/>
      <c r="Q24" s="42"/>
      <c r="R24" s="41"/>
      <c r="S24" s="42"/>
      <c r="T24" s="42"/>
      <c r="U24" s="43"/>
      <c r="V24" s="44">
        <f t="shared" si="2"/>
        <v>120</v>
      </c>
      <c r="W24" s="45">
        <f t="shared" si="3"/>
        <v>9</v>
      </c>
      <c r="X24" s="83"/>
    </row>
    <row r="25" spans="1:24" x14ac:dyDescent="0.35">
      <c r="A25" s="182" t="s">
        <v>33</v>
      </c>
      <c r="B25" s="24" t="s">
        <v>19</v>
      </c>
      <c r="C25" s="54" t="s">
        <v>113</v>
      </c>
      <c r="D25" s="218">
        <v>30</v>
      </c>
      <c r="E25" s="217" t="s">
        <v>109</v>
      </c>
      <c r="F25" s="219">
        <v>0</v>
      </c>
      <c r="G25" s="111"/>
      <c r="H25" s="63"/>
      <c r="I25" s="97"/>
      <c r="J25" s="99"/>
      <c r="K25" s="45"/>
      <c r="L25" s="45"/>
      <c r="M25" s="45"/>
      <c r="N25" s="45"/>
      <c r="O25" s="100"/>
      <c r="P25" s="39"/>
      <c r="Q25" s="42"/>
      <c r="R25" s="41"/>
      <c r="S25" s="42"/>
      <c r="T25" s="42"/>
      <c r="U25" s="43"/>
      <c r="V25" s="44">
        <f>SUM(G25,J25,M25,P25,S25)</f>
        <v>0</v>
      </c>
      <c r="W25" s="45">
        <f t="shared" si="3"/>
        <v>0</v>
      </c>
      <c r="X25" s="83"/>
    </row>
    <row r="26" spans="1:24" ht="14" thickBot="1" x14ac:dyDescent="0.4">
      <c r="A26" s="191" t="s">
        <v>48</v>
      </c>
      <c r="B26" s="71" t="s">
        <v>16</v>
      </c>
      <c r="C26" s="72" t="s">
        <v>115</v>
      </c>
      <c r="D26" s="102"/>
      <c r="E26" s="16"/>
      <c r="F26" s="103"/>
      <c r="G26" s="49"/>
      <c r="H26" s="49"/>
      <c r="I26" s="74"/>
      <c r="J26" s="75"/>
      <c r="K26" s="76"/>
      <c r="L26" s="77"/>
      <c r="M26" s="76">
        <v>15</v>
      </c>
      <c r="N26" s="76" t="s">
        <v>95</v>
      </c>
      <c r="O26" s="78">
        <v>1</v>
      </c>
      <c r="P26" s="79"/>
      <c r="Q26" s="48"/>
      <c r="R26" s="47"/>
      <c r="S26" s="48"/>
      <c r="T26" s="48"/>
      <c r="U26" s="80"/>
      <c r="V26" s="81">
        <v>15</v>
      </c>
      <c r="W26" s="82">
        <f t="shared" si="3"/>
        <v>1</v>
      </c>
      <c r="X26" s="83"/>
    </row>
    <row r="27" spans="1:24" ht="14" thickBot="1" x14ac:dyDescent="0.4">
      <c r="A27" s="654" t="s">
        <v>143</v>
      </c>
      <c r="B27" s="655"/>
      <c r="C27" s="655"/>
      <c r="D27" s="655"/>
      <c r="E27" s="655"/>
      <c r="F27" s="655"/>
      <c r="G27" s="655"/>
      <c r="H27" s="655"/>
      <c r="I27" s="655"/>
      <c r="J27" s="655"/>
      <c r="K27" s="655"/>
      <c r="L27" s="655"/>
      <c r="M27" s="655"/>
      <c r="N27" s="655"/>
      <c r="O27" s="655"/>
      <c r="P27" s="655"/>
      <c r="Q27" s="655"/>
      <c r="R27" s="655"/>
      <c r="S27" s="655"/>
      <c r="T27" s="655"/>
      <c r="U27" s="655"/>
      <c r="V27" s="656"/>
      <c r="W27" s="112">
        <v>22</v>
      </c>
      <c r="X27" s="83"/>
    </row>
    <row r="28" spans="1:24" s="427" customFormat="1" ht="12" x14ac:dyDescent="0.35">
      <c r="A28" s="453"/>
      <c r="B28" s="454"/>
      <c r="C28" s="455" t="s">
        <v>36</v>
      </c>
      <c r="D28" s="498">
        <f>SUM(D5:D26)</f>
        <v>350</v>
      </c>
      <c r="E28" s="498"/>
      <c r="F28" s="499">
        <f>SUM(F2:F26)</f>
        <v>26</v>
      </c>
      <c r="G28" s="498">
        <f>SUM(G5:G26)</f>
        <v>330</v>
      </c>
      <c r="H28" s="498"/>
      <c r="I28" s="499">
        <f>SUM(I2:I26)</f>
        <v>30</v>
      </c>
      <c r="J28" s="500">
        <f>SUM(J5:J27)</f>
        <v>240</v>
      </c>
      <c r="K28" s="500"/>
      <c r="L28" s="501">
        <f>SUM(L2:L27)</f>
        <v>23</v>
      </c>
      <c r="M28" s="500">
        <f>SUM(M5:M27)</f>
        <v>255</v>
      </c>
      <c r="N28" s="500"/>
      <c r="O28" s="502">
        <f>SUM(O2:O27)</f>
        <v>26</v>
      </c>
      <c r="P28" s="503">
        <f>SUM(P5:P27)</f>
        <v>225</v>
      </c>
      <c r="Q28" s="503"/>
      <c r="R28" s="504">
        <f>SUM(R2:R27)</f>
        <v>22</v>
      </c>
      <c r="S28" s="503">
        <f>SUM(S5:S27)</f>
        <v>210</v>
      </c>
      <c r="T28" s="503"/>
      <c r="U28" s="504">
        <f>SUM(U2:U27)</f>
        <v>31</v>
      </c>
      <c r="V28" s="455">
        <f>SUM(V5:V26)</f>
        <v>1580</v>
      </c>
      <c r="W28" s="528">
        <f>SUM(W2:W26)</f>
        <v>158</v>
      </c>
      <c r="X28" s="506"/>
    </row>
    <row r="29" spans="1:24" s="427" customFormat="1" ht="12" x14ac:dyDescent="0.35">
      <c r="A29" s="454"/>
      <c r="B29" s="454"/>
      <c r="C29" s="465" t="s">
        <v>37</v>
      </c>
      <c r="D29" s="698">
        <f>SUM(D28,G28)-(D12+G12+D13+G13)</f>
        <v>650</v>
      </c>
      <c r="E29" s="698"/>
      <c r="F29" s="698"/>
      <c r="G29" s="698">
        <f>SUM(F28,I28)</f>
        <v>56</v>
      </c>
      <c r="H29" s="698"/>
      <c r="I29" s="698"/>
      <c r="J29" s="698">
        <f>SUM(J28,M28)-(J12+M12+J13+M13)</f>
        <v>435</v>
      </c>
      <c r="K29" s="698"/>
      <c r="L29" s="698"/>
      <c r="M29" s="703">
        <f>SUM(L28,O28)</f>
        <v>49</v>
      </c>
      <c r="N29" s="698"/>
      <c r="O29" s="698"/>
      <c r="P29" s="698">
        <f>SUM(P28,S28)-(P12+S12)</f>
        <v>405</v>
      </c>
      <c r="Q29" s="698"/>
      <c r="R29" s="698"/>
      <c r="S29" s="698">
        <f>SUM(R28,U28)</f>
        <v>53</v>
      </c>
      <c r="T29" s="698"/>
      <c r="U29" s="698"/>
      <c r="V29" s="539"/>
      <c r="W29" s="495">
        <f>W28+W27</f>
        <v>180</v>
      </c>
      <c r="X29" s="506"/>
    </row>
    <row r="30" spans="1:24" s="427" customFormat="1" ht="12" x14ac:dyDescent="0.35">
      <c r="A30" s="454"/>
      <c r="B30" s="454"/>
      <c r="C30" s="454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  <c r="U30" s="467"/>
      <c r="V30" s="468">
        <f>SUM(W24,W25,W9,W6,W12,W13,W27)</f>
        <v>61</v>
      </c>
      <c r="W30" s="497" t="s">
        <v>7</v>
      </c>
      <c r="X30" s="506"/>
    </row>
    <row r="31" spans="1:24" hidden="1" x14ac:dyDescent="0.3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153">
        <f>(V30*100)/W29</f>
        <v>33.888888888888886</v>
      </c>
      <c r="W31" s="61"/>
      <c r="X31" s="83"/>
    </row>
    <row r="32" spans="1:24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22">
    <mergeCell ref="B2:B4"/>
    <mergeCell ref="A1:W1"/>
    <mergeCell ref="C2:C4"/>
    <mergeCell ref="J2:O2"/>
    <mergeCell ref="W2:W4"/>
    <mergeCell ref="D3:F3"/>
    <mergeCell ref="S29:U29"/>
    <mergeCell ref="V2:V4"/>
    <mergeCell ref="G3:I3"/>
    <mergeCell ref="J3:L3"/>
    <mergeCell ref="M3:O3"/>
    <mergeCell ref="P3:R3"/>
    <mergeCell ref="S3:U3"/>
    <mergeCell ref="D2:I2"/>
    <mergeCell ref="P2:U2"/>
    <mergeCell ref="D29:F29"/>
    <mergeCell ref="G29:I29"/>
    <mergeCell ref="J29:L29"/>
    <mergeCell ref="M29:O29"/>
    <mergeCell ref="P29:R29"/>
    <mergeCell ref="A27:V27"/>
    <mergeCell ref="A2:A4"/>
  </mergeCells>
  <pageMargins left="0.23622047244094491" right="0.23622047244094491" top="0.39370078740157483" bottom="0.39370078740157483" header="0" footer="0"/>
  <pageSetup paperSize="9" scale="89" firstPageNumber="0" fitToHeight="0" orientation="landscape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0.39997558519241921"/>
    <pageSetUpPr fitToPage="1"/>
  </sheetPr>
  <dimension ref="A1:X33"/>
  <sheetViews>
    <sheetView topLeftCell="A7" zoomScaleNormal="100" workbookViewId="0">
      <selection activeCell="AA11" sqref="AA11"/>
    </sheetView>
  </sheetViews>
  <sheetFormatPr defaultColWidth="11.453125" defaultRowHeight="13.5" x14ac:dyDescent="0.35"/>
  <cols>
    <col min="1" max="1" width="31" style="4" bestFit="1" customWidth="1"/>
    <col min="2" max="2" width="13.54296875" style="4" bestFit="1" customWidth="1"/>
    <col min="3" max="3" width="8.453125" style="4" bestFit="1" customWidth="1"/>
    <col min="4" max="4" width="5.54296875" style="4" bestFit="1" customWidth="1"/>
    <col min="5" max="5" width="4" style="4" bestFit="1" customWidth="1"/>
    <col min="6" max="6" width="5.26953125" style="4" bestFit="1" customWidth="1"/>
    <col min="7" max="7" width="5.54296875" style="4" bestFit="1" customWidth="1"/>
    <col min="8" max="8" width="4" style="4" bestFit="1" customWidth="1"/>
    <col min="9" max="9" width="5.26953125" style="4" bestFit="1" customWidth="1"/>
    <col min="10" max="10" width="5.54296875" style="4" bestFit="1" customWidth="1"/>
    <col min="11" max="11" width="4" style="4" bestFit="1" customWidth="1"/>
    <col min="12" max="12" width="5.26953125" style="4" bestFit="1" customWidth="1"/>
    <col min="13" max="13" width="5.54296875" style="4" bestFit="1" customWidth="1"/>
    <col min="14" max="14" width="4" style="4" bestFit="1" customWidth="1"/>
    <col min="15" max="15" width="5.26953125" style="4" bestFit="1" customWidth="1"/>
    <col min="16" max="16" width="6.1796875" style="4" bestFit="1" customWidth="1"/>
    <col min="17" max="17" width="6.26953125" style="4" bestFit="1" customWidth="1"/>
    <col min="18" max="16384" width="11.453125" style="4"/>
  </cols>
  <sheetData>
    <row r="1" spans="1:24" s="427" customFormat="1" ht="12.5" thickBot="1" x14ac:dyDescent="0.4">
      <c r="A1" s="658" t="s">
        <v>172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8"/>
      <c r="Q1" s="658"/>
      <c r="R1" s="506"/>
      <c r="S1" s="506"/>
      <c r="T1" s="506"/>
      <c r="U1" s="506"/>
      <c r="V1" s="506"/>
      <c r="W1" s="506"/>
      <c r="X1" s="506"/>
    </row>
    <row r="2" spans="1:24" s="427" customFormat="1" ht="12" x14ac:dyDescent="0.35">
      <c r="A2" s="713" t="s">
        <v>0</v>
      </c>
      <c r="B2" s="714" t="s">
        <v>1</v>
      </c>
      <c r="C2" s="715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96" t="s">
        <v>6</v>
      </c>
      <c r="Q2" s="652" t="s">
        <v>7</v>
      </c>
      <c r="R2" s="506"/>
      <c r="S2" s="506"/>
      <c r="T2" s="506"/>
      <c r="U2" s="506"/>
      <c r="V2" s="506"/>
      <c r="W2" s="546"/>
      <c r="X2" s="506"/>
    </row>
    <row r="3" spans="1:24" s="427" customFormat="1" ht="12" x14ac:dyDescent="0.35">
      <c r="A3" s="713"/>
      <c r="B3" s="714"/>
      <c r="C3" s="715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96"/>
      <c r="Q3" s="652"/>
      <c r="R3" s="506"/>
      <c r="S3" s="506"/>
      <c r="T3" s="506"/>
      <c r="U3" s="506"/>
      <c r="V3" s="506"/>
      <c r="W3" s="547"/>
      <c r="X3" s="506"/>
    </row>
    <row r="4" spans="1:24" s="427" customFormat="1" ht="12.5" thickBot="1" x14ac:dyDescent="0.4">
      <c r="A4" s="713"/>
      <c r="B4" s="714"/>
      <c r="C4" s="715"/>
      <c r="D4" s="512" t="s">
        <v>14</v>
      </c>
      <c r="E4" s="513" t="s">
        <v>15</v>
      </c>
      <c r="F4" s="514" t="s">
        <v>7</v>
      </c>
      <c r="G4" s="513" t="s">
        <v>14</v>
      </c>
      <c r="H4" s="513" t="s">
        <v>15</v>
      </c>
      <c r="I4" s="515" t="s">
        <v>7</v>
      </c>
      <c r="J4" s="516" t="s">
        <v>14</v>
      </c>
      <c r="K4" s="513" t="s">
        <v>15</v>
      </c>
      <c r="L4" s="517" t="s">
        <v>7</v>
      </c>
      <c r="M4" s="518" t="s">
        <v>14</v>
      </c>
      <c r="N4" s="513" t="s">
        <v>15</v>
      </c>
      <c r="O4" s="519" t="s">
        <v>7</v>
      </c>
      <c r="P4" s="696"/>
      <c r="Q4" s="652"/>
      <c r="R4" s="506"/>
      <c r="S4" s="506"/>
      <c r="T4" s="506"/>
      <c r="U4" s="506"/>
      <c r="V4" s="506"/>
      <c r="W4" s="548"/>
      <c r="X4" s="506"/>
    </row>
    <row r="5" spans="1:24" ht="15" customHeight="1" x14ac:dyDescent="0.35">
      <c r="A5" s="159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12</v>
      </c>
      <c r="M5" s="90">
        <v>30</v>
      </c>
      <c r="N5" s="19" t="s">
        <v>109</v>
      </c>
      <c r="O5" s="91">
        <v>24</v>
      </c>
      <c r="P5" s="44">
        <f t="shared" ref="P5:P20" si="0">SUM(D5,G5,J5,M5)</f>
        <v>120</v>
      </c>
      <c r="Q5" s="45">
        <f t="shared" ref="Q5:Q20" si="1">SUM(F5,I5,L5,O5)</f>
        <v>56</v>
      </c>
      <c r="R5" s="83"/>
      <c r="S5" s="83"/>
      <c r="T5" s="83"/>
      <c r="U5" s="83"/>
      <c r="V5" s="83"/>
      <c r="W5" s="83"/>
      <c r="X5" s="83"/>
    </row>
    <row r="6" spans="1:24" x14ac:dyDescent="0.35">
      <c r="A6" s="34" t="s">
        <v>38</v>
      </c>
      <c r="B6" s="24" t="s">
        <v>19</v>
      </c>
      <c r="C6" s="58" t="s">
        <v>113</v>
      </c>
      <c r="D6" s="64"/>
      <c r="E6" s="40"/>
      <c r="F6" s="65"/>
      <c r="G6" s="40"/>
      <c r="H6" s="40"/>
      <c r="I6" s="66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5">
      <c r="A7" s="34" t="s">
        <v>39</v>
      </c>
      <c r="B7" s="24" t="s">
        <v>19</v>
      </c>
      <c r="C7" s="58" t="s">
        <v>94</v>
      </c>
      <c r="D7" s="64"/>
      <c r="E7" s="40"/>
      <c r="F7" s="65"/>
      <c r="G7" s="40"/>
      <c r="H7" s="40"/>
      <c r="I7" s="66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5">
      <c r="A8" s="34" t="s">
        <v>18</v>
      </c>
      <c r="B8" s="24" t="s">
        <v>19</v>
      </c>
      <c r="C8" s="176" t="s">
        <v>115</v>
      </c>
      <c r="D8" s="60">
        <v>30</v>
      </c>
      <c r="E8" s="40" t="s">
        <v>108</v>
      </c>
      <c r="F8" s="97">
        <v>4</v>
      </c>
      <c r="G8" s="63">
        <v>30</v>
      </c>
      <c r="H8" s="40" t="s">
        <v>108</v>
      </c>
      <c r="I8" s="98">
        <v>4</v>
      </c>
      <c r="J8" s="60">
        <v>30</v>
      </c>
      <c r="K8" s="40" t="s">
        <v>108</v>
      </c>
      <c r="L8" s="97">
        <v>4</v>
      </c>
      <c r="M8" s="63">
        <v>30</v>
      </c>
      <c r="N8" s="40" t="s">
        <v>108</v>
      </c>
      <c r="O8" s="98">
        <v>4</v>
      </c>
      <c r="P8" s="44">
        <f t="shared" si="0"/>
        <v>120</v>
      </c>
      <c r="Q8" s="45">
        <f t="shared" si="1"/>
        <v>16</v>
      </c>
      <c r="R8" s="83"/>
      <c r="S8" s="83"/>
      <c r="T8" s="83"/>
      <c r="U8" s="83"/>
      <c r="V8" s="83"/>
      <c r="W8" s="83"/>
      <c r="X8" s="83"/>
    </row>
    <row r="9" spans="1:24" x14ac:dyDescent="0.35">
      <c r="A9" s="34" t="s">
        <v>65</v>
      </c>
      <c r="B9" s="24" t="s">
        <v>19</v>
      </c>
      <c r="C9" s="176" t="s">
        <v>115</v>
      </c>
      <c r="D9" s="60">
        <v>60</v>
      </c>
      <c r="E9" s="63" t="s">
        <v>109</v>
      </c>
      <c r="F9" s="97">
        <v>3</v>
      </c>
      <c r="G9" s="63">
        <v>60</v>
      </c>
      <c r="H9" s="63" t="s">
        <v>110</v>
      </c>
      <c r="I9" s="98">
        <v>3</v>
      </c>
      <c r="J9" s="99">
        <v>60</v>
      </c>
      <c r="K9" s="45" t="s">
        <v>109</v>
      </c>
      <c r="L9" s="45">
        <v>3</v>
      </c>
      <c r="M9" s="45"/>
      <c r="N9" s="45"/>
      <c r="O9" s="100"/>
      <c r="P9" s="44">
        <f t="shared" si="0"/>
        <v>180</v>
      </c>
      <c r="Q9" s="45">
        <f t="shared" si="1"/>
        <v>9</v>
      </c>
      <c r="R9" s="83"/>
      <c r="S9" s="83"/>
      <c r="T9" s="83"/>
      <c r="U9" s="83"/>
      <c r="V9" s="83"/>
      <c r="W9" s="83"/>
      <c r="X9" s="83"/>
    </row>
    <row r="10" spans="1:24" x14ac:dyDescent="0.35">
      <c r="A10" s="34" t="s">
        <v>23</v>
      </c>
      <c r="B10" s="24" t="s">
        <v>19</v>
      </c>
      <c r="C10" s="58" t="s">
        <v>21</v>
      </c>
      <c r="D10" s="64">
        <v>15</v>
      </c>
      <c r="E10" s="63" t="s">
        <v>109</v>
      </c>
      <c r="F10" s="65">
        <v>1</v>
      </c>
      <c r="G10" s="40">
        <v>15</v>
      </c>
      <c r="H10" s="63" t="s">
        <v>109</v>
      </c>
      <c r="I10" s="66">
        <v>1</v>
      </c>
      <c r="J10" s="60">
        <v>15</v>
      </c>
      <c r="K10" s="63" t="s">
        <v>109</v>
      </c>
      <c r="L10" s="97">
        <v>1</v>
      </c>
      <c r="M10" s="63">
        <v>15</v>
      </c>
      <c r="N10" s="63" t="s">
        <v>109</v>
      </c>
      <c r="O10" s="98">
        <v>1</v>
      </c>
      <c r="P10" s="44">
        <f t="shared" si="0"/>
        <v>60</v>
      </c>
      <c r="Q10" s="45">
        <f t="shared" si="1"/>
        <v>4</v>
      </c>
      <c r="R10" s="83"/>
      <c r="S10" s="83"/>
      <c r="T10" s="83"/>
      <c r="U10" s="83"/>
      <c r="V10" s="83"/>
      <c r="W10" s="83"/>
      <c r="X10" s="83"/>
    </row>
    <row r="11" spans="1:24" x14ac:dyDescent="0.35">
      <c r="A11" s="181" t="s">
        <v>66</v>
      </c>
      <c r="B11" s="24" t="s">
        <v>19</v>
      </c>
      <c r="C11" s="58" t="s">
        <v>21</v>
      </c>
      <c r="D11" s="64">
        <v>15</v>
      </c>
      <c r="E11" s="63" t="s">
        <v>109</v>
      </c>
      <c r="F11" s="65">
        <v>1</v>
      </c>
      <c r="G11" s="40">
        <v>15</v>
      </c>
      <c r="H11" s="63" t="s">
        <v>109</v>
      </c>
      <c r="I11" s="66">
        <v>1</v>
      </c>
      <c r="J11" s="60">
        <v>15</v>
      </c>
      <c r="K11" s="63" t="s">
        <v>109</v>
      </c>
      <c r="L11" s="97">
        <v>1</v>
      </c>
      <c r="M11" s="63">
        <v>15</v>
      </c>
      <c r="N11" s="63" t="s">
        <v>109</v>
      </c>
      <c r="O11" s="98">
        <v>1</v>
      </c>
      <c r="P11" s="44">
        <f t="shared" si="0"/>
        <v>60</v>
      </c>
      <c r="Q11" s="45">
        <f t="shared" si="1"/>
        <v>4</v>
      </c>
      <c r="R11" s="83"/>
      <c r="S11" s="83"/>
      <c r="T11" s="83"/>
      <c r="U11" s="83"/>
      <c r="V11" s="83"/>
      <c r="W11" s="83"/>
      <c r="X11" s="83"/>
    </row>
    <row r="12" spans="1:24" x14ac:dyDescent="0.35">
      <c r="A12" s="181" t="s">
        <v>77</v>
      </c>
      <c r="B12" s="46" t="s">
        <v>16</v>
      </c>
      <c r="C12" s="176" t="s">
        <v>115</v>
      </c>
      <c r="D12" s="60">
        <v>30</v>
      </c>
      <c r="E12" s="63" t="s">
        <v>109</v>
      </c>
      <c r="F12" s="97">
        <v>1</v>
      </c>
      <c r="G12" s="63">
        <v>30</v>
      </c>
      <c r="H12" s="63" t="s">
        <v>110</v>
      </c>
      <c r="I12" s="98">
        <v>1</v>
      </c>
      <c r="J12" s="99"/>
      <c r="K12" s="45"/>
      <c r="L12" s="45"/>
      <c r="M12" s="45"/>
      <c r="N12" s="45"/>
      <c r="O12" s="100"/>
      <c r="P12" s="44">
        <f t="shared" si="0"/>
        <v>60</v>
      </c>
      <c r="Q12" s="45">
        <f t="shared" si="1"/>
        <v>2</v>
      </c>
      <c r="R12" s="83"/>
      <c r="S12" s="83"/>
      <c r="T12" s="83"/>
      <c r="U12" s="83"/>
      <c r="V12" s="83"/>
      <c r="W12" s="83"/>
      <c r="X12" s="83"/>
    </row>
    <row r="13" spans="1:24" x14ac:dyDescent="0.35">
      <c r="A13" s="181" t="s">
        <v>78</v>
      </c>
      <c r="B13" s="46" t="s">
        <v>16</v>
      </c>
      <c r="C13" s="176" t="s">
        <v>115</v>
      </c>
      <c r="D13" s="64"/>
      <c r="E13" s="49"/>
      <c r="F13" s="103"/>
      <c r="G13" s="49">
        <v>30</v>
      </c>
      <c r="H13" s="49" t="s">
        <v>110</v>
      </c>
      <c r="I13" s="66">
        <v>1</v>
      </c>
      <c r="J13" s="60"/>
      <c r="K13" s="63"/>
      <c r="L13" s="97"/>
      <c r="M13" s="63"/>
      <c r="N13" s="63"/>
      <c r="O13" s="98"/>
      <c r="P13" s="44">
        <f t="shared" si="0"/>
        <v>30</v>
      </c>
      <c r="Q13" s="45">
        <f t="shared" si="1"/>
        <v>1</v>
      </c>
      <c r="R13" s="83"/>
      <c r="S13" s="83"/>
      <c r="T13" s="83"/>
      <c r="U13" s="83"/>
      <c r="V13" s="83"/>
      <c r="W13" s="83"/>
      <c r="X13" s="83"/>
    </row>
    <row r="14" spans="1:24" ht="15" customHeight="1" x14ac:dyDescent="0.35">
      <c r="A14" s="34" t="s">
        <v>129</v>
      </c>
      <c r="B14" s="46" t="s">
        <v>16</v>
      </c>
      <c r="C14" s="25" t="s">
        <v>115</v>
      </c>
      <c r="D14" s="37"/>
      <c r="E14" s="28"/>
      <c r="F14" s="9"/>
      <c r="G14" s="28">
        <v>30</v>
      </c>
      <c r="H14" s="28" t="s">
        <v>110</v>
      </c>
      <c r="I14" s="38">
        <v>2</v>
      </c>
      <c r="J14" s="60"/>
      <c r="K14" s="63"/>
      <c r="L14" s="97"/>
      <c r="M14" s="63"/>
      <c r="N14" s="63"/>
      <c r="O14" s="98"/>
      <c r="P14" s="44">
        <f t="shared" si="0"/>
        <v>30</v>
      </c>
      <c r="Q14" s="45">
        <f t="shared" si="1"/>
        <v>2</v>
      </c>
      <c r="R14" s="83"/>
      <c r="S14" s="83"/>
      <c r="T14" s="83"/>
      <c r="U14" s="83"/>
      <c r="V14" s="83"/>
      <c r="W14" s="83"/>
      <c r="X14" s="83"/>
    </row>
    <row r="15" spans="1:24" x14ac:dyDescent="0.35">
      <c r="A15" s="34" t="s">
        <v>130</v>
      </c>
      <c r="B15" s="46" t="s">
        <v>16</v>
      </c>
      <c r="C15" s="25" t="s">
        <v>115</v>
      </c>
      <c r="D15" s="35">
        <v>30</v>
      </c>
      <c r="E15" s="28" t="s">
        <v>110</v>
      </c>
      <c r="F15" s="27">
        <v>2</v>
      </c>
      <c r="G15" s="26"/>
      <c r="H15" s="28"/>
      <c r="I15" s="36"/>
      <c r="J15" s="60"/>
      <c r="K15" s="63"/>
      <c r="L15" s="97"/>
      <c r="M15" s="63"/>
      <c r="N15" s="63"/>
      <c r="O15" s="98"/>
      <c r="P15" s="44">
        <f t="shared" si="0"/>
        <v>30</v>
      </c>
      <c r="Q15" s="45">
        <f t="shared" si="1"/>
        <v>2</v>
      </c>
      <c r="R15" s="83"/>
      <c r="S15" s="83"/>
      <c r="T15" s="83"/>
      <c r="U15" s="83"/>
      <c r="V15" s="83"/>
      <c r="W15" s="83"/>
      <c r="X15" s="83"/>
    </row>
    <row r="16" spans="1:24" x14ac:dyDescent="0.35">
      <c r="A16" s="67" t="s">
        <v>89</v>
      </c>
      <c r="B16" s="24" t="s">
        <v>16</v>
      </c>
      <c r="C16" s="176" t="s">
        <v>115</v>
      </c>
      <c r="D16" s="35">
        <v>30</v>
      </c>
      <c r="E16" s="26" t="s">
        <v>95</v>
      </c>
      <c r="F16" s="27">
        <v>2</v>
      </c>
      <c r="G16" s="106"/>
      <c r="H16" s="106"/>
      <c r="I16" s="115"/>
      <c r="J16" s="60"/>
      <c r="K16" s="63"/>
      <c r="L16" s="77"/>
      <c r="M16" s="76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5">
      <c r="A17" s="67" t="s">
        <v>141</v>
      </c>
      <c r="B17" s="24" t="s">
        <v>16</v>
      </c>
      <c r="C17" s="25" t="s">
        <v>115</v>
      </c>
      <c r="D17" s="156"/>
      <c r="E17" s="106"/>
      <c r="F17" s="106"/>
      <c r="G17" s="26">
        <v>30</v>
      </c>
      <c r="H17" s="26" t="s">
        <v>95</v>
      </c>
      <c r="I17" s="36">
        <v>2</v>
      </c>
      <c r="J17" s="60"/>
      <c r="K17" s="56"/>
      <c r="L17" s="9"/>
      <c r="M17" s="28"/>
      <c r="N17" s="113"/>
      <c r="O17" s="98"/>
      <c r="P17" s="44">
        <f t="shared" si="0"/>
        <v>30</v>
      </c>
      <c r="Q17" s="45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5">
      <c r="A18" s="34" t="s">
        <v>99</v>
      </c>
      <c r="B18" s="46" t="s">
        <v>16</v>
      </c>
      <c r="C18" s="176" t="s">
        <v>115</v>
      </c>
      <c r="D18" s="35"/>
      <c r="E18" s="28"/>
      <c r="F18" s="27"/>
      <c r="G18" s="26"/>
      <c r="H18" s="28"/>
      <c r="I18" s="36"/>
      <c r="J18" s="26">
        <v>30</v>
      </c>
      <c r="K18" s="177" t="s">
        <v>95</v>
      </c>
      <c r="L18" s="27">
        <v>2</v>
      </c>
      <c r="M18" s="28"/>
      <c r="N18" s="113"/>
      <c r="O18" s="98"/>
      <c r="P18" s="44">
        <f t="shared" si="0"/>
        <v>30</v>
      </c>
      <c r="Q18" s="45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5">
      <c r="A19" s="34" t="s">
        <v>40</v>
      </c>
      <c r="B19" s="46" t="s">
        <v>16</v>
      </c>
      <c r="C19" s="176" t="s">
        <v>115</v>
      </c>
      <c r="D19" s="35">
        <v>30</v>
      </c>
      <c r="E19" s="26" t="s">
        <v>109</v>
      </c>
      <c r="F19" s="27">
        <v>1</v>
      </c>
      <c r="G19" s="26">
        <v>30</v>
      </c>
      <c r="H19" s="26" t="s">
        <v>95</v>
      </c>
      <c r="I19" s="36">
        <v>2</v>
      </c>
      <c r="J19" s="60"/>
      <c r="K19" s="56"/>
      <c r="L19" s="9"/>
      <c r="M19" s="28"/>
      <c r="N19" s="113"/>
      <c r="O19" s="98"/>
      <c r="P19" s="44">
        <f t="shared" si="0"/>
        <v>60</v>
      </c>
      <c r="Q19" s="45">
        <f t="shared" si="1"/>
        <v>3</v>
      </c>
      <c r="R19" s="83"/>
      <c r="S19" s="83"/>
      <c r="T19" s="83"/>
      <c r="U19" s="83"/>
      <c r="V19" s="83"/>
      <c r="W19" s="83"/>
      <c r="X19" s="83"/>
    </row>
    <row r="20" spans="1:24" ht="14" thickBot="1" x14ac:dyDescent="0.4">
      <c r="A20" s="117" t="s">
        <v>43</v>
      </c>
      <c r="B20" s="118" t="s">
        <v>19</v>
      </c>
      <c r="C20" s="119" t="s">
        <v>113</v>
      </c>
      <c r="D20" s="102">
        <v>30</v>
      </c>
      <c r="E20" s="16" t="s">
        <v>110</v>
      </c>
      <c r="F20" s="73">
        <v>2</v>
      </c>
      <c r="G20" s="14">
        <v>30</v>
      </c>
      <c r="H20" s="16" t="s">
        <v>95</v>
      </c>
      <c r="I20" s="74">
        <v>3</v>
      </c>
      <c r="J20" s="75"/>
      <c r="K20" s="76"/>
      <c r="L20" s="15"/>
      <c r="M20" s="16"/>
      <c r="N20" s="76"/>
      <c r="O20" s="78"/>
      <c r="P20" s="81">
        <f t="shared" si="0"/>
        <v>60</v>
      </c>
      <c r="Q20" s="82">
        <f t="shared" si="1"/>
        <v>5</v>
      </c>
      <c r="R20" s="83"/>
      <c r="S20" s="83"/>
      <c r="T20" s="83"/>
      <c r="U20" s="83"/>
      <c r="V20" s="83"/>
      <c r="W20" s="83"/>
      <c r="X20" s="83"/>
    </row>
    <row r="21" spans="1:24" ht="14" thickBot="1" x14ac:dyDescent="0.4">
      <c r="A21" s="687" t="s">
        <v>143</v>
      </c>
      <c r="B21" s="688"/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9"/>
      <c r="Q21" s="121">
        <v>3</v>
      </c>
      <c r="R21" s="83"/>
      <c r="S21" s="83"/>
      <c r="T21" s="83"/>
      <c r="U21" s="83"/>
      <c r="V21" s="83"/>
      <c r="W21" s="83"/>
      <c r="X21" s="83"/>
    </row>
    <row r="22" spans="1:24" s="427" customFormat="1" ht="12" x14ac:dyDescent="0.35">
      <c r="A22" s="453"/>
      <c r="B22" s="482"/>
      <c r="C22" s="455" t="s">
        <v>36</v>
      </c>
      <c r="D22" s="498">
        <f>SUM(D3:D20)</f>
        <v>300</v>
      </c>
      <c r="E22" s="498"/>
      <c r="F22" s="499">
        <f>SUM(F3:F20)</f>
        <v>27</v>
      </c>
      <c r="G22" s="498">
        <f>SUM(G3:G20)</f>
        <v>330</v>
      </c>
      <c r="H22" s="498"/>
      <c r="I22" s="499">
        <f>SUM(I3:I20)</f>
        <v>30</v>
      </c>
      <c r="J22" s="500">
        <f>SUM(J3:J21)</f>
        <v>195</v>
      </c>
      <c r="K22" s="500"/>
      <c r="L22" s="502">
        <f>SUM(L3:L21)</f>
        <v>26</v>
      </c>
      <c r="M22" s="500">
        <f>SUM(M3:M20)</f>
        <v>94</v>
      </c>
      <c r="N22" s="500"/>
      <c r="O22" s="502">
        <f>SUM(O3:O20)</f>
        <v>34</v>
      </c>
      <c r="P22" s="529">
        <f>SUM(P3:P20)</f>
        <v>919</v>
      </c>
      <c r="Q22" s="505">
        <f>SUM(Q3:Q20)</f>
        <v>117</v>
      </c>
      <c r="R22" s="506"/>
      <c r="S22" s="506"/>
      <c r="T22" s="506"/>
      <c r="U22" s="506"/>
      <c r="V22" s="506"/>
      <c r="W22" s="506"/>
      <c r="X22" s="506"/>
    </row>
    <row r="23" spans="1:24" s="427" customFormat="1" ht="12" x14ac:dyDescent="0.35">
      <c r="A23" s="454"/>
      <c r="B23" s="454"/>
      <c r="C23" s="465" t="s">
        <v>37</v>
      </c>
      <c r="D23" s="698">
        <f>SUM(D22,G22)-(D10+G10+D11+G11)</f>
        <v>570</v>
      </c>
      <c r="E23" s="698"/>
      <c r="F23" s="698"/>
      <c r="G23" s="698">
        <f>SUM(F22,I22)</f>
        <v>57</v>
      </c>
      <c r="H23" s="698"/>
      <c r="I23" s="698"/>
      <c r="J23" s="698">
        <f>SUM(J22,M22)-(J10+M10+J11+M11)</f>
        <v>229</v>
      </c>
      <c r="K23" s="698"/>
      <c r="L23" s="698"/>
      <c r="M23" s="698">
        <f>SUM(L22,O22)</f>
        <v>60</v>
      </c>
      <c r="N23" s="698"/>
      <c r="O23" s="698"/>
      <c r="P23" s="507"/>
      <c r="Q23" s="508">
        <f>Q22+Q21</f>
        <v>120</v>
      </c>
      <c r="R23" s="506"/>
      <c r="S23" s="506"/>
      <c r="T23" s="506"/>
      <c r="U23" s="506"/>
      <c r="V23" s="506"/>
      <c r="W23" s="506"/>
      <c r="X23" s="506"/>
    </row>
    <row r="24" spans="1:24" s="427" customFormat="1" ht="12" x14ac:dyDescent="0.35">
      <c r="A24" s="454"/>
      <c r="B24" s="454"/>
      <c r="C24" s="454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510">
        <f>SUM(Q21,Q20,Q11,Q10,Q7,Q6,Q8)</f>
        <v>39</v>
      </c>
      <c r="Q24" s="469" t="s">
        <v>7</v>
      </c>
      <c r="R24" s="506"/>
      <c r="S24" s="506"/>
      <c r="T24" s="506"/>
      <c r="U24" s="506"/>
      <c r="V24" s="506"/>
      <c r="W24" s="506"/>
      <c r="X24" s="506"/>
    </row>
    <row r="25" spans="1:24" hidden="1" x14ac:dyDescent="0.3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123">
        <f>(P24*100)/Q23</f>
        <v>32.5</v>
      </c>
      <c r="Q25" s="83"/>
      <c r="R25" s="83"/>
      <c r="S25" s="83"/>
      <c r="T25" s="83"/>
      <c r="U25" s="83"/>
      <c r="V25" s="83"/>
      <c r="W25" s="83"/>
      <c r="X25" s="83"/>
    </row>
    <row r="26" spans="1:24" x14ac:dyDescent="0.3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24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D23:F23"/>
    <mergeCell ref="G23:I23"/>
    <mergeCell ref="J23:L23"/>
    <mergeCell ref="M23:O23"/>
    <mergeCell ref="Q2:Q4"/>
    <mergeCell ref="D3:F3"/>
    <mergeCell ref="J2:O2"/>
    <mergeCell ref="P2:P4"/>
    <mergeCell ref="G3:I3"/>
    <mergeCell ref="J3:L3"/>
    <mergeCell ref="M3:O3"/>
    <mergeCell ref="D2:I2"/>
    <mergeCell ref="A1:Q1"/>
    <mergeCell ref="A21:P21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scale="74" firstPageNumber="0" fitToHeight="0" orientation="landscape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-0.249977111117893"/>
    <pageSetUpPr fitToPage="1"/>
  </sheetPr>
  <dimension ref="A1:X33"/>
  <sheetViews>
    <sheetView topLeftCell="A16" zoomScaleNormal="100" workbookViewId="0">
      <selection activeCell="AA11" sqref="AA11"/>
    </sheetView>
  </sheetViews>
  <sheetFormatPr defaultColWidth="8.81640625" defaultRowHeight="13.5" x14ac:dyDescent="0.35"/>
  <cols>
    <col min="1" max="1" width="37.7265625" style="4" bestFit="1" customWidth="1"/>
    <col min="2" max="2" width="13.54296875" style="4" bestFit="1" customWidth="1"/>
    <col min="3" max="3" width="8.453125" style="4" bestFit="1" customWidth="1"/>
    <col min="4" max="4" width="5.54296875" style="4" bestFit="1" customWidth="1"/>
    <col min="5" max="5" width="4" style="4" bestFit="1" customWidth="1"/>
    <col min="6" max="6" width="5.26953125" style="4" customWidth="1"/>
    <col min="7" max="7" width="5.54296875" style="4" bestFit="1" customWidth="1"/>
    <col min="8" max="8" width="4" style="4" bestFit="1" customWidth="1"/>
    <col min="9" max="9" width="5.26953125" style="4" customWidth="1"/>
    <col min="10" max="10" width="5.54296875" style="4" bestFit="1" customWidth="1"/>
    <col min="11" max="11" width="4" style="4" bestFit="1" customWidth="1"/>
    <col min="12" max="12" width="5.26953125" style="4" customWidth="1"/>
    <col min="13" max="13" width="5.54296875" style="4" bestFit="1" customWidth="1"/>
    <col min="14" max="14" width="4" style="4" bestFit="1" customWidth="1"/>
    <col min="15" max="15" width="5.26953125" style="4" customWidth="1"/>
    <col min="16" max="16" width="5.54296875" style="4" bestFit="1" customWidth="1"/>
    <col min="17" max="17" width="4" style="4" bestFit="1" customWidth="1"/>
    <col min="18" max="18" width="5.26953125" style="4" customWidth="1"/>
    <col min="19" max="19" width="5.54296875" style="4" bestFit="1" customWidth="1"/>
    <col min="20" max="20" width="4" style="4" bestFit="1" customWidth="1"/>
    <col min="21" max="21" width="5.26953125" style="4" customWidth="1"/>
    <col min="22" max="22" width="5.7265625" style="4" bestFit="1" customWidth="1"/>
    <col min="23" max="23" width="6.26953125" style="4" bestFit="1" customWidth="1"/>
    <col min="24" max="16384" width="8.81640625" style="4"/>
  </cols>
  <sheetData>
    <row r="1" spans="1:24" s="427" customFormat="1" ht="12.5" thickBot="1" x14ac:dyDescent="0.4">
      <c r="A1" s="658" t="s">
        <v>163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8"/>
      <c r="W1" s="659"/>
      <c r="X1" s="506"/>
    </row>
    <row r="2" spans="1:24" s="427" customFormat="1" ht="12" x14ac:dyDescent="0.35">
      <c r="A2" s="713" t="s">
        <v>0</v>
      </c>
      <c r="B2" s="714" t="s">
        <v>1</v>
      </c>
      <c r="C2" s="715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78" t="s">
        <v>5</v>
      </c>
      <c r="Q2" s="679"/>
      <c r="R2" s="679"/>
      <c r="S2" s="679"/>
      <c r="T2" s="679"/>
      <c r="U2" s="680"/>
      <c r="V2" s="657" t="s">
        <v>6</v>
      </c>
      <c r="W2" s="665" t="s">
        <v>7</v>
      </c>
      <c r="X2" s="506"/>
    </row>
    <row r="3" spans="1:24" s="427" customFormat="1" ht="12" x14ac:dyDescent="0.35">
      <c r="A3" s="713"/>
      <c r="B3" s="714"/>
      <c r="C3" s="715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77" t="s">
        <v>12</v>
      </c>
      <c r="Q3" s="660"/>
      <c r="R3" s="660"/>
      <c r="S3" s="660" t="s">
        <v>13</v>
      </c>
      <c r="T3" s="660"/>
      <c r="U3" s="661"/>
      <c r="V3" s="657"/>
      <c r="W3" s="666"/>
      <c r="X3" s="506"/>
    </row>
    <row r="4" spans="1:24" s="427" customFormat="1" ht="12.5" thickBot="1" x14ac:dyDescent="0.4">
      <c r="A4" s="713"/>
      <c r="B4" s="714"/>
      <c r="C4" s="715"/>
      <c r="D4" s="512" t="s">
        <v>14</v>
      </c>
      <c r="E4" s="513" t="s">
        <v>15</v>
      </c>
      <c r="F4" s="514" t="s">
        <v>7</v>
      </c>
      <c r="G4" s="513" t="s">
        <v>14</v>
      </c>
      <c r="H4" s="513" t="s">
        <v>15</v>
      </c>
      <c r="I4" s="515" t="s">
        <v>7</v>
      </c>
      <c r="J4" s="516" t="s">
        <v>14</v>
      </c>
      <c r="K4" s="513" t="s">
        <v>15</v>
      </c>
      <c r="L4" s="517" t="s">
        <v>7</v>
      </c>
      <c r="M4" s="518" t="s">
        <v>14</v>
      </c>
      <c r="N4" s="513" t="s">
        <v>15</v>
      </c>
      <c r="O4" s="519" t="s">
        <v>7</v>
      </c>
      <c r="P4" s="520" t="s">
        <v>14</v>
      </c>
      <c r="Q4" s="513" t="s">
        <v>15</v>
      </c>
      <c r="R4" s="521" t="s">
        <v>7</v>
      </c>
      <c r="S4" s="522" t="s">
        <v>14</v>
      </c>
      <c r="T4" s="513" t="s">
        <v>15</v>
      </c>
      <c r="U4" s="523" t="s">
        <v>7</v>
      </c>
      <c r="V4" s="657"/>
      <c r="W4" s="667"/>
      <c r="X4" s="506"/>
    </row>
    <row r="5" spans="1:24" ht="15" customHeight="1" x14ac:dyDescent="0.35">
      <c r="A5" s="34" t="s">
        <v>87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9</v>
      </c>
      <c r="G5" s="19">
        <v>30</v>
      </c>
      <c r="H5" s="19" t="s">
        <v>108</v>
      </c>
      <c r="I5" s="12">
        <v>9</v>
      </c>
      <c r="J5" s="88">
        <v>30</v>
      </c>
      <c r="K5" s="19" t="s">
        <v>108</v>
      </c>
      <c r="L5" s="89">
        <v>9</v>
      </c>
      <c r="M5" s="90">
        <v>30</v>
      </c>
      <c r="N5" s="19" t="s">
        <v>108</v>
      </c>
      <c r="O5" s="91">
        <v>9</v>
      </c>
      <c r="P5" s="18">
        <v>30</v>
      </c>
      <c r="Q5" s="19" t="s">
        <v>108</v>
      </c>
      <c r="R5" s="20">
        <v>9</v>
      </c>
      <c r="S5" s="21">
        <v>30</v>
      </c>
      <c r="T5" s="19" t="s">
        <v>109</v>
      </c>
      <c r="U5" s="22">
        <v>16</v>
      </c>
      <c r="V5" s="44">
        <f t="shared" ref="V5:V27" si="0">SUM(D5,G5,J5,M5,P5,S5)</f>
        <v>180</v>
      </c>
      <c r="W5" s="45">
        <f t="shared" ref="W5:W27" si="1">SUM(F5,I5,L5,O5,R5,U5)</f>
        <v>61</v>
      </c>
      <c r="X5" s="83"/>
    </row>
    <row r="6" spans="1:24" x14ac:dyDescent="0.35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83"/>
    </row>
    <row r="7" spans="1:24" x14ac:dyDescent="0.35">
      <c r="A7" s="34" t="s">
        <v>79</v>
      </c>
      <c r="B7" s="24" t="s">
        <v>19</v>
      </c>
      <c r="C7" s="54" t="s">
        <v>113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0" t="s">
        <v>108</v>
      </c>
      <c r="R7" s="41">
        <v>4</v>
      </c>
      <c r="S7" s="42">
        <v>30</v>
      </c>
      <c r="T7" s="40" t="s">
        <v>108</v>
      </c>
      <c r="U7" s="43">
        <v>4</v>
      </c>
      <c r="V7" s="44">
        <f t="shared" si="0"/>
        <v>120</v>
      </c>
      <c r="W7" s="45">
        <f t="shared" si="1"/>
        <v>16</v>
      </c>
      <c r="X7" s="83"/>
    </row>
    <row r="8" spans="1:24" x14ac:dyDescent="0.35">
      <c r="A8" s="34" t="s">
        <v>35</v>
      </c>
      <c r="B8" s="46" t="s">
        <v>16</v>
      </c>
      <c r="C8" s="25" t="s">
        <v>115</v>
      </c>
      <c r="D8" s="64">
        <v>15</v>
      </c>
      <c r="E8" s="40" t="s">
        <v>95</v>
      </c>
      <c r="F8" s="65">
        <v>1</v>
      </c>
      <c r="G8" s="45">
        <v>15</v>
      </c>
      <c r="H8" s="40" t="s">
        <v>95</v>
      </c>
      <c r="I8" s="66">
        <v>1</v>
      </c>
      <c r="J8" s="60">
        <v>15</v>
      </c>
      <c r="K8" s="40" t="s">
        <v>95</v>
      </c>
      <c r="L8" s="97">
        <v>1</v>
      </c>
      <c r="M8" s="63">
        <v>15</v>
      </c>
      <c r="N8" s="40" t="s">
        <v>95</v>
      </c>
      <c r="O8" s="98">
        <v>1</v>
      </c>
      <c r="P8" s="39">
        <v>15</v>
      </c>
      <c r="Q8" s="40" t="s">
        <v>95</v>
      </c>
      <c r="R8" s="41">
        <v>1</v>
      </c>
      <c r="S8" s="42">
        <v>15</v>
      </c>
      <c r="T8" s="40" t="s">
        <v>95</v>
      </c>
      <c r="U8" s="43">
        <v>1</v>
      </c>
      <c r="V8" s="44">
        <f t="shared" si="0"/>
        <v>90</v>
      </c>
      <c r="W8" s="45">
        <f t="shared" si="1"/>
        <v>6</v>
      </c>
      <c r="X8" s="83"/>
    </row>
    <row r="9" spans="1:24" x14ac:dyDescent="0.35">
      <c r="A9" s="34" t="s">
        <v>76</v>
      </c>
      <c r="B9" s="24" t="s">
        <v>16</v>
      </c>
      <c r="C9" s="54" t="s">
        <v>112</v>
      </c>
      <c r="D9" s="64">
        <v>15</v>
      </c>
      <c r="E9" s="40" t="s">
        <v>109</v>
      </c>
      <c r="F9" s="65">
        <v>1</v>
      </c>
      <c r="G9" s="40">
        <v>15</v>
      </c>
      <c r="H9" s="40" t="s">
        <v>109</v>
      </c>
      <c r="I9" s="66">
        <v>1</v>
      </c>
      <c r="J9" s="60">
        <v>15</v>
      </c>
      <c r="K9" s="63" t="s">
        <v>109</v>
      </c>
      <c r="L9" s="97">
        <v>1</v>
      </c>
      <c r="M9" s="63">
        <v>15</v>
      </c>
      <c r="N9" s="63" t="s">
        <v>109</v>
      </c>
      <c r="O9" s="98">
        <v>1</v>
      </c>
      <c r="P9" s="39"/>
      <c r="Q9" s="40"/>
      <c r="R9" s="41"/>
      <c r="S9" s="42"/>
      <c r="T9" s="40"/>
      <c r="U9" s="43"/>
      <c r="V9" s="44">
        <f t="shared" si="0"/>
        <v>60</v>
      </c>
      <c r="W9" s="45">
        <f t="shared" si="1"/>
        <v>4</v>
      </c>
      <c r="X9" s="83"/>
    </row>
    <row r="10" spans="1:24" x14ac:dyDescent="0.35">
      <c r="A10" s="34" t="s">
        <v>22</v>
      </c>
      <c r="B10" s="24" t="s">
        <v>16</v>
      </c>
      <c r="C10" s="25" t="s">
        <v>115</v>
      </c>
      <c r="D10" s="64">
        <v>60</v>
      </c>
      <c r="E10" s="40" t="s">
        <v>109</v>
      </c>
      <c r="F10" s="65">
        <v>4</v>
      </c>
      <c r="G10" s="40">
        <v>60</v>
      </c>
      <c r="H10" s="40" t="s">
        <v>110</v>
      </c>
      <c r="I10" s="66">
        <v>4</v>
      </c>
      <c r="J10" s="60">
        <v>60</v>
      </c>
      <c r="K10" s="40" t="s">
        <v>109</v>
      </c>
      <c r="L10" s="97">
        <v>4</v>
      </c>
      <c r="M10" s="63">
        <v>60</v>
      </c>
      <c r="N10" s="40" t="s">
        <v>110</v>
      </c>
      <c r="O10" s="98">
        <v>4</v>
      </c>
      <c r="P10" s="39"/>
      <c r="Q10" s="63"/>
      <c r="R10" s="41"/>
      <c r="S10" s="42"/>
      <c r="T10" s="63"/>
      <c r="U10" s="43"/>
      <c r="V10" s="44">
        <f t="shared" si="0"/>
        <v>240</v>
      </c>
      <c r="W10" s="45">
        <f t="shared" si="1"/>
        <v>16</v>
      </c>
      <c r="X10" s="83"/>
    </row>
    <row r="11" spans="1:24" x14ac:dyDescent="0.35">
      <c r="A11" s="34" t="s">
        <v>51</v>
      </c>
      <c r="B11" s="24" t="s">
        <v>16</v>
      </c>
      <c r="C11" s="58" t="s">
        <v>21</v>
      </c>
      <c r="D11" s="64">
        <v>30</v>
      </c>
      <c r="E11" s="40" t="s">
        <v>109</v>
      </c>
      <c r="F11" s="65">
        <v>1</v>
      </c>
      <c r="G11" s="40">
        <v>30</v>
      </c>
      <c r="H11" s="40" t="s">
        <v>109</v>
      </c>
      <c r="I11" s="66">
        <v>1</v>
      </c>
      <c r="J11" s="60">
        <v>30</v>
      </c>
      <c r="K11" s="40" t="s">
        <v>109</v>
      </c>
      <c r="L11" s="97">
        <v>1</v>
      </c>
      <c r="M11" s="63">
        <v>30</v>
      </c>
      <c r="N11" s="40" t="s">
        <v>109</v>
      </c>
      <c r="O11" s="98">
        <v>1</v>
      </c>
      <c r="P11" s="39">
        <v>30</v>
      </c>
      <c r="Q11" s="63" t="s">
        <v>109</v>
      </c>
      <c r="R11" s="41">
        <v>1</v>
      </c>
      <c r="S11" s="42">
        <v>30</v>
      </c>
      <c r="T11" s="63" t="s">
        <v>109</v>
      </c>
      <c r="U11" s="43">
        <v>1</v>
      </c>
      <c r="V11" s="44">
        <f t="shared" si="0"/>
        <v>180</v>
      </c>
      <c r="W11" s="45">
        <f>SUM(F11,I11,L11,O11,R11,U11)</f>
        <v>6</v>
      </c>
      <c r="X11" s="83"/>
    </row>
    <row r="12" spans="1:24" x14ac:dyDescent="0.35">
      <c r="A12" s="34" t="s">
        <v>63</v>
      </c>
      <c r="B12" s="24" t="s">
        <v>19</v>
      </c>
      <c r="C12" s="58" t="s">
        <v>21</v>
      </c>
      <c r="D12" s="64"/>
      <c r="E12" s="63"/>
      <c r="F12" s="65"/>
      <c r="G12" s="40"/>
      <c r="H12" s="63"/>
      <c r="I12" s="66"/>
      <c r="J12" s="64">
        <v>15</v>
      </c>
      <c r="K12" s="63" t="s">
        <v>109</v>
      </c>
      <c r="L12" s="65">
        <v>1</v>
      </c>
      <c r="M12" s="40">
        <v>15</v>
      </c>
      <c r="N12" s="63" t="s">
        <v>109</v>
      </c>
      <c r="O12" s="66">
        <v>1</v>
      </c>
      <c r="P12" s="64">
        <v>15</v>
      </c>
      <c r="Q12" s="63" t="s">
        <v>109</v>
      </c>
      <c r="R12" s="65">
        <v>1</v>
      </c>
      <c r="S12" s="40">
        <v>15</v>
      </c>
      <c r="T12" s="63" t="s">
        <v>109</v>
      </c>
      <c r="U12" s="66">
        <v>1</v>
      </c>
      <c r="V12" s="44">
        <f t="shared" si="0"/>
        <v>60</v>
      </c>
      <c r="W12" s="45">
        <f t="shared" si="1"/>
        <v>4</v>
      </c>
      <c r="X12" s="83"/>
    </row>
    <row r="13" spans="1:24" x14ac:dyDescent="0.35">
      <c r="A13" s="184" t="s">
        <v>66</v>
      </c>
      <c r="B13" s="24" t="s">
        <v>19</v>
      </c>
      <c r="C13" s="58" t="s">
        <v>21</v>
      </c>
      <c r="D13" s="64">
        <v>15</v>
      </c>
      <c r="E13" s="63" t="s">
        <v>109</v>
      </c>
      <c r="F13" s="65">
        <v>1</v>
      </c>
      <c r="G13" s="40">
        <v>15</v>
      </c>
      <c r="H13" s="63" t="s">
        <v>109</v>
      </c>
      <c r="I13" s="66">
        <v>1</v>
      </c>
      <c r="J13" s="64">
        <v>15</v>
      </c>
      <c r="K13" s="63" t="s">
        <v>109</v>
      </c>
      <c r="L13" s="65">
        <v>1</v>
      </c>
      <c r="M13" s="40">
        <v>15</v>
      </c>
      <c r="N13" s="63" t="s">
        <v>109</v>
      </c>
      <c r="O13" s="66">
        <v>1</v>
      </c>
      <c r="P13" s="64"/>
      <c r="Q13" s="63"/>
      <c r="R13" s="65"/>
      <c r="S13" s="40"/>
      <c r="T13" s="63"/>
      <c r="U13" s="66"/>
      <c r="V13" s="44">
        <f t="shared" si="0"/>
        <v>60</v>
      </c>
      <c r="W13" s="45">
        <f t="shared" si="1"/>
        <v>4</v>
      </c>
      <c r="X13" s="83"/>
    </row>
    <row r="14" spans="1:24" x14ac:dyDescent="0.35">
      <c r="A14" s="181" t="s">
        <v>68</v>
      </c>
      <c r="B14" s="24" t="s">
        <v>16</v>
      </c>
      <c r="C14" s="25" t="s">
        <v>115</v>
      </c>
      <c r="D14" s="64"/>
      <c r="E14" s="40"/>
      <c r="F14" s="65"/>
      <c r="G14" s="40"/>
      <c r="H14" s="40"/>
      <c r="I14" s="66"/>
      <c r="J14" s="60">
        <v>30</v>
      </c>
      <c r="K14" s="63" t="s">
        <v>109</v>
      </c>
      <c r="L14" s="97">
        <v>1</v>
      </c>
      <c r="M14" s="63">
        <v>30</v>
      </c>
      <c r="N14" s="63" t="s">
        <v>95</v>
      </c>
      <c r="O14" s="98">
        <v>2</v>
      </c>
      <c r="P14" s="39"/>
      <c r="Q14" s="63"/>
      <c r="R14" s="41"/>
      <c r="S14" s="42"/>
      <c r="T14" s="63"/>
      <c r="U14" s="43"/>
      <c r="V14" s="44">
        <f t="shared" si="0"/>
        <v>60</v>
      </c>
      <c r="W14" s="45">
        <f t="shared" si="1"/>
        <v>3</v>
      </c>
      <c r="X14" s="83"/>
    </row>
    <row r="15" spans="1:24" x14ac:dyDescent="0.35">
      <c r="A15" s="181" t="s">
        <v>80</v>
      </c>
      <c r="B15" s="24" t="s">
        <v>16</v>
      </c>
      <c r="C15" s="25" t="s">
        <v>115</v>
      </c>
      <c r="D15" s="64">
        <v>30</v>
      </c>
      <c r="E15" s="40" t="s">
        <v>109</v>
      </c>
      <c r="F15" s="65">
        <v>1</v>
      </c>
      <c r="G15" s="40">
        <v>30</v>
      </c>
      <c r="H15" s="40" t="s">
        <v>110</v>
      </c>
      <c r="I15" s="66">
        <v>2</v>
      </c>
      <c r="J15" s="60">
        <v>30</v>
      </c>
      <c r="K15" s="63" t="s">
        <v>109</v>
      </c>
      <c r="L15" s="97">
        <v>1</v>
      </c>
      <c r="M15" s="63">
        <v>30</v>
      </c>
      <c r="N15" s="63" t="s">
        <v>95</v>
      </c>
      <c r="O15" s="98">
        <v>2</v>
      </c>
      <c r="P15" s="39"/>
      <c r="Q15" s="63"/>
      <c r="R15" s="41"/>
      <c r="S15" s="42"/>
      <c r="T15" s="63"/>
      <c r="U15" s="43"/>
      <c r="V15" s="44">
        <f t="shared" si="0"/>
        <v>120</v>
      </c>
      <c r="W15" s="45">
        <f t="shared" si="1"/>
        <v>6</v>
      </c>
      <c r="X15" s="83"/>
    </row>
    <row r="16" spans="1:24" x14ac:dyDescent="0.35">
      <c r="A16" s="181" t="s">
        <v>81</v>
      </c>
      <c r="B16" s="24" t="s">
        <v>16</v>
      </c>
      <c r="C16" s="25" t="s">
        <v>115</v>
      </c>
      <c r="D16" s="64"/>
      <c r="E16" s="40"/>
      <c r="F16" s="65"/>
      <c r="G16" s="40"/>
      <c r="H16" s="40"/>
      <c r="I16" s="66"/>
      <c r="J16" s="60"/>
      <c r="K16" s="63"/>
      <c r="L16" s="97"/>
      <c r="M16" s="63"/>
      <c r="N16" s="63"/>
      <c r="O16" s="98"/>
      <c r="P16" s="39">
        <v>30</v>
      </c>
      <c r="Q16" s="63" t="s">
        <v>109</v>
      </c>
      <c r="R16" s="41">
        <v>1</v>
      </c>
      <c r="S16" s="42">
        <v>30</v>
      </c>
      <c r="T16" s="63" t="s">
        <v>95</v>
      </c>
      <c r="U16" s="43">
        <v>2</v>
      </c>
      <c r="V16" s="44">
        <f t="shared" si="0"/>
        <v>60</v>
      </c>
      <c r="W16" s="45">
        <f t="shared" si="1"/>
        <v>3</v>
      </c>
      <c r="X16" s="83"/>
    </row>
    <row r="17" spans="1:24" x14ac:dyDescent="0.35">
      <c r="A17" s="181" t="s">
        <v>70</v>
      </c>
      <c r="B17" s="24" t="s">
        <v>16</v>
      </c>
      <c r="C17" s="54" t="s">
        <v>113</v>
      </c>
      <c r="D17" s="64">
        <v>15</v>
      </c>
      <c r="E17" s="40" t="s">
        <v>109</v>
      </c>
      <c r="F17" s="65">
        <v>1</v>
      </c>
      <c r="G17" s="40">
        <v>15</v>
      </c>
      <c r="H17" s="40" t="s">
        <v>109</v>
      </c>
      <c r="I17" s="66">
        <v>1</v>
      </c>
      <c r="J17" s="60">
        <v>15</v>
      </c>
      <c r="K17" s="63" t="s">
        <v>109</v>
      </c>
      <c r="L17" s="97">
        <v>1</v>
      </c>
      <c r="M17" s="63">
        <v>15</v>
      </c>
      <c r="N17" s="63" t="s">
        <v>109</v>
      </c>
      <c r="O17" s="98">
        <v>1</v>
      </c>
      <c r="P17" s="39"/>
      <c r="Q17" s="63"/>
      <c r="R17" s="41"/>
      <c r="S17" s="42"/>
      <c r="T17" s="63"/>
      <c r="U17" s="43"/>
      <c r="V17" s="44">
        <f t="shared" si="0"/>
        <v>60</v>
      </c>
      <c r="W17" s="45">
        <f t="shared" si="1"/>
        <v>4</v>
      </c>
      <c r="X17" s="83"/>
    </row>
    <row r="18" spans="1:24" x14ac:dyDescent="0.35">
      <c r="A18" s="34" t="s">
        <v>47</v>
      </c>
      <c r="B18" s="46" t="s">
        <v>16</v>
      </c>
      <c r="C18" s="54" t="s">
        <v>113</v>
      </c>
      <c r="D18" s="64">
        <v>30</v>
      </c>
      <c r="E18" s="40" t="s">
        <v>109</v>
      </c>
      <c r="F18" s="65">
        <v>1</v>
      </c>
      <c r="G18" s="40">
        <v>30</v>
      </c>
      <c r="H18" s="40" t="s">
        <v>95</v>
      </c>
      <c r="I18" s="66">
        <v>2</v>
      </c>
      <c r="J18" s="60"/>
      <c r="K18" s="63"/>
      <c r="L18" s="97"/>
      <c r="M18" s="63"/>
      <c r="N18" s="63"/>
      <c r="O18" s="98"/>
      <c r="P18" s="39"/>
      <c r="Q18" s="63"/>
      <c r="R18" s="41"/>
      <c r="S18" s="42"/>
      <c r="T18" s="63"/>
      <c r="U18" s="43"/>
      <c r="V18" s="44">
        <f t="shared" si="0"/>
        <v>60</v>
      </c>
      <c r="W18" s="45">
        <f t="shared" si="1"/>
        <v>3</v>
      </c>
      <c r="X18" s="83"/>
    </row>
    <row r="19" spans="1:24" x14ac:dyDescent="0.35">
      <c r="A19" s="34" t="s">
        <v>26</v>
      </c>
      <c r="B19" s="46" t="s">
        <v>16</v>
      </c>
      <c r="C19" s="54" t="s">
        <v>113</v>
      </c>
      <c r="D19" s="64">
        <v>30</v>
      </c>
      <c r="E19" s="63" t="s">
        <v>110</v>
      </c>
      <c r="F19" s="65">
        <v>1</v>
      </c>
      <c r="G19" s="40">
        <v>30</v>
      </c>
      <c r="H19" s="63" t="s">
        <v>95</v>
      </c>
      <c r="I19" s="66">
        <v>2</v>
      </c>
      <c r="J19" s="60"/>
      <c r="K19" s="63"/>
      <c r="L19" s="97"/>
      <c r="M19" s="63"/>
      <c r="N19" s="63"/>
      <c r="O19" s="98"/>
      <c r="P19" s="39"/>
      <c r="Q19" s="42"/>
      <c r="R19" s="41"/>
      <c r="S19" s="42"/>
      <c r="T19" s="42"/>
      <c r="U19" s="43"/>
      <c r="V19" s="44">
        <f t="shared" si="0"/>
        <v>60</v>
      </c>
      <c r="W19" s="45">
        <f t="shared" si="1"/>
        <v>3</v>
      </c>
      <c r="X19" s="83"/>
    </row>
    <row r="20" spans="1:24" ht="15" customHeight="1" x14ac:dyDescent="0.35">
      <c r="A20" s="34" t="s">
        <v>27</v>
      </c>
      <c r="B20" s="46" t="s">
        <v>16</v>
      </c>
      <c r="C20" s="25" t="s">
        <v>115</v>
      </c>
      <c r="D20" s="64">
        <v>30</v>
      </c>
      <c r="E20" s="63" t="s">
        <v>109</v>
      </c>
      <c r="F20" s="65">
        <v>1</v>
      </c>
      <c r="G20" s="40">
        <v>30</v>
      </c>
      <c r="H20" s="63" t="s">
        <v>95</v>
      </c>
      <c r="I20" s="66">
        <v>2</v>
      </c>
      <c r="J20" s="60"/>
      <c r="K20" s="63"/>
      <c r="L20" s="97"/>
      <c r="M20" s="63"/>
      <c r="N20" s="63"/>
      <c r="O20" s="98"/>
      <c r="P20" s="39"/>
      <c r="Q20" s="42"/>
      <c r="R20" s="41"/>
      <c r="S20" s="42"/>
      <c r="T20" s="42"/>
      <c r="U20" s="43"/>
      <c r="V20" s="44">
        <f t="shared" si="0"/>
        <v>60</v>
      </c>
      <c r="W20" s="45">
        <f t="shared" si="1"/>
        <v>3</v>
      </c>
      <c r="X20" s="83"/>
    </row>
    <row r="21" spans="1:24" x14ac:dyDescent="0.35">
      <c r="A21" s="34" t="s">
        <v>28</v>
      </c>
      <c r="B21" s="46" t="s">
        <v>16</v>
      </c>
      <c r="C21" s="25" t="s">
        <v>115</v>
      </c>
      <c r="D21" s="64"/>
      <c r="E21" s="49"/>
      <c r="F21" s="65"/>
      <c r="G21" s="40"/>
      <c r="H21" s="40"/>
      <c r="I21" s="66"/>
      <c r="J21" s="60"/>
      <c r="K21" s="63"/>
      <c r="L21" s="97"/>
      <c r="M21" s="63"/>
      <c r="N21" s="63"/>
      <c r="O21" s="98"/>
      <c r="P21" s="39">
        <v>15</v>
      </c>
      <c r="Q21" s="42" t="s">
        <v>109</v>
      </c>
      <c r="R21" s="41">
        <v>1</v>
      </c>
      <c r="S21" s="42"/>
      <c r="T21" s="42"/>
      <c r="U21" s="43"/>
      <c r="V21" s="44">
        <f t="shared" si="0"/>
        <v>15</v>
      </c>
      <c r="W21" s="45">
        <f t="shared" si="1"/>
        <v>1</v>
      </c>
      <c r="X21" s="83"/>
    </row>
    <row r="22" spans="1:24" x14ac:dyDescent="0.35">
      <c r="A22" s="34" t="s">
        <v>29</v>
      </c>
      <c r="B22" s="46" t="s">
        <v>16</v>
      </c>
      <c r="C22" s="25" t="s">
        <v>115</v>
      </c>
      <c r="D22" s="105"/>
      <c r="E22" s="106"/>
      <c r="F22" s="158"/>
      <c r="G22" s="142">
        <v>15</v>
      </c>
      <c r="H22" s="63" t="s">
        <v>95</v>
      </c>
      <c r="I22" s="66">
        <v>1</v>
      </c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0"/>
        <v>15</v>
      </c>
      <c r="W22" s="45">
        <f t="shared" si="1"/>
        <v>1</v>
      </c>
      <c r="X22" s="83"/>
    </row>
    <row r="23" spans="1:24" x14ac:dyDescent="0.35">
      <c r="A23" s="34" t="s">
        <v>30</v>
      </c>
      <c r="B23" s="46" t="s">
        <v>16</v>
      </c>
      <c r="C23" s="25" t="s">
        <v>115</v>
      </c>
      <c r="D23" s="64">
        <v>2</v>
      </c>
      <c r="E23" s="85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0"/>
        <v>2</v>
      </c>
      <c r="W23" s="45">
        <f t="shared" si="1"/>
        <v>0</v>
      </c>
      <c r="X23" s="83"/>
    </row>
    <row r="24" spans="1:24" x14ac:dyDescent="0.35">
      <c r="A24" s="34" t="s">
        <v>31</v>
      </c>
      <c r="B24" s="46" t="s">
        <v>16</v>
      </c>
      <c r="C24" s="25" t="s">
        <v>115</v>
      </c>
      <c r="D24" s="64">
        <v>3</v>
      </c>
      <c r="E24" s="63" t="s">
        <v>109</v>
      </c>
      <c r="F24" s="65">
        <v>0</v>
      </c>
      <c r="G24" s="40"/>
      <c r="H24" s="40"/>
      <c r="I24" s="66"/>
      <c r="J24" s="60"/>
      <c r="K24" s="63"/>
      <c r="L24" s="97"/>
      <c r="M24" s="63"/>
      <c r="N24" s="63"/>
      <c r="O24" s="98"/>
      <c r="P24" s="39"/>
      <c r="Q24" s="42"/>
      <c r="R24" s="41"/>
      <c r="S24" s="42"/>
      <c r="T24" s="42"/>
      <c r="U24" s="43"/>
      <c r="V24" s="44">
        <f t="shared" si="0"/>
        <v>3</v>
      </c>
      <c r="W24" s="45">
        <f t="shared" si="1"/>
        <v>0</v>
      </c>
      <c r="X24" s="83"/>
    </row>
    <row r="25" spans="1:24" x14ac:dyDescent="0.35">
      <c r="A25" s="67" t="s">
        <v>72</v>
      </c>
      <c r="B25" s="24" t="s">
        <v>19</v>
      </c>
      <c r="C25" s="54" t="s">
        <v>113</v>
      </c>
      <c r="D25" s="64">
        <v>30</v>
      </c>
      <c r="E25" s="76" t="s">
        <v>110</v>
      </c>
      <c r="F25" s="65">
        <v>2</v>
      </c>
      <c r="G25" s="40">
        <v>30</v>
      </c>
      <c r="H25" s="63" t="s">
        <v>110</v>
      </c>
      <c r="I25" s="66">
        <v>2</v>
      </c>
      <c r="J25" s="60">
        <v>30</v>
      </c>
      <c r="K25" s="63" t="s">
        <v>110</v>
      </c>
      <c r="L25" s="97">
        <v>2</v>
      </c>
      <c r="M25" s="63">
        <v>30</v>
      </c>
      <c r="N25" s="63" t="s">
        <v>95</v>
      </c>
      <c r="O25" s="98">
        <v>3</v>
      </c>
      <c r="P25" s="39"/>
      <c r="Q25" s="42"/>
      <c r="R25" s="41"/>
      <c r="S25" s="42"/>
      <c r="T25" s="42"/>
      <c r="U25" s="43"/>
      <c r="V25" s="44">
        <f t="shared" si="0"/>
        <v>120</v>
      </c>
      <c r="W25" s="45">
        <f t="shared" si="1"/>
        <v>9</v>
      </c>
      <c r="X25" s="83"/>
    </row>
    <row r="26" spans="1:24" x14ac:dyDescent="0.35">
      <c r="A26" s="67" t="s">
        <v>33</v>
      </c>
      <c r="B26" s="24" t="s">
        <v>19</v>
      </c>
      <c r="C26" s="54" t="s">
        <v>113</v>
      </c>
      <c r="D26" s="218">
        <v>30</v>
      </c>
      <c r="E26" s="217" t="s">
        <v>109</v>
      </c>
      <c r="F26" s="219">
        <v>0</v>
      </c>
      <c r="G26" s="113"/>
      <c r="H26" s="63"/>
      <c r="I26" s="98"/>
      <c r="J26" s="99"/>
      <c r="K26" s="45"/>
      <c r="L26" s="45"/>
      <c r="M26" s="45"/>
      <c r="N26" s="45"/>
      <c r="O26" s="100"/>
      <c r="P26" s="39"/>
      <c r="Q26" s="42"/>
      <c r="R26" s="41"/>
      <c r="S26" s="42"/>
      <c r="T26" s="42"/>
      <c r="U26" s="43"/>
      <c r="V26" s="44">
        <f t="shared" si="0"/>
        <v>30</v>
      </c>
      <c r="W26" s="45">
        <f t="shared" si="1"/>
        <v>0</v>
      </c>
      <c r="X26" s="83"/>
    </row>
    <row r="27" spans="1:24" ht="14" thickBot="1" x14ac:dyDescent="0.4">
      <c r="A27" s="117" t="s">
        <v>48</v>
      </c>
      <c r="B27" s="118" t="s">
        <v>16</v>
      </c>
      <c r="C27" s="72" t="s">
        <v>115</v>
      </c>
      <c r="D27" s="75"/>
      <c r="E27" s="16"/>
      <c r="F27" s="77"/>
      <c r="G27" s="76"/>
      <c r="H27" s="76"/>
      <c r="I27" s="78"/>
      <c r="J27" s="185"/>
      <c r="K27" s="82"/>
      <c r="L27" s="82"/>
      <c r="M27" s="82">
        <v>15</v>
      </c>
      <c r="N27" s="82" t="s">
        <v>95</v>
      </c>
      <c r="O27" s="186">
        <v>1</v>
      </c>
      <c r="P27" s="79"/>
      <c r="Q27" s="48"/>
      <c r="R27" s="47"/>
      <c r="S27" s="48"/>
      <c r="T27" s="48"/>
      <c r="U27" s="80"/>
      <c r="V27" s="81">
        <f t="shared" si="0"/>
        <v>15</v>
      </c>
      <c r="W27" s="45">
        <f t="shared" si="1"/>
        <v>1</v>
      </c>
      <c r="X27" s="83"/>
    </row>
    <row r="28" spans="1:24" ht="14" thickBot="1" x14ac:dyDescent="0.4">
      <c r="A28" s="654" t="s">
        <v>143</v>
      </c>
      <c r="B28" s="701"/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2"/>
      <c r="W28" s="112">
        <v>22</v>
      </c>
      <c r="X28" s="83"/>
    </row>
    <row r="29" spans="1:24" s="427" customFormat="1" ht="12" x14ac:dyDescent="0.35">
      <c r="A29" s="453"/>
      <c r="B29" s="454"/>
      <c r="C29" s="463" t="s">
        <v>36</v>
      </c>
      <c r="D29" s="456">
        <f>SUM(D5:D27)</f>
        <v>365</v>
      </c>
      <c r="E29" s="456"/>
      <c r="F29" s="457">
        <f>SUM(F3:F27)</f>
        <v>24</v>
      </c>
      <c r="G29" s="456">
        <f>SUM(G5:G27)</f>
        <v>345</v>
      </c>
      <c r="H29" s="456"/>
      <c r="I29" s="457">
        <f>SUM(I3:I27)</f>
        <v>29</v>
      </c>
      <c r="J29" s="458">
        <f>SUM(J5:J27)</f>
        <v>315</v>
      </c>
      <c r="K29" s="458"/>
      <c r="L29" s="459">
        <f>SUM(L3:L28)</f>
        <v>27</v>
      </c>
      <c r="M29" s="458">
        <f>SUM(M5:M28)</f>
        <v>330</v>
      </c>
      <c r="N29" s="458"/>
      <c r="O29" s="460">
        <f>SUM(O3:O28)</f>
        <v>31</v>
      </c>
      <c r="P29" s="461">
        <f>SUM(P5:P28)</f>
        <v>195</v>
      </c>
      <c r="Q29" s="461"/>
      <c r="R29" s="462">
        <f>SUM(R3:R28)</f>
        <v>20</v>
      </c>
      <c r="S29" s="461">
        <f>SUM(S5:S28)</f>
        <v>180</v>
      </c>
      <c r="T29" s="461"/>
      <c r="U29" s="462">
        <f>SUM(U3:U28)</f>
        <v>27</v>
      </c>
      <c r="V29" s="463">
        <f>SUM(V5:V27)</f>
        <v>1730</v>
      </c>
      <c r="W29" s="540">
        <f>SUM(W3:W27)</f>
        <v>158</v>
      </c>
      <c r="X29" s="506"/>
    </row>
    <row r="30" spans="1:24" s="427" customFormat="1" ht="12" x14ac:dyDescent="0.35">
      <c r="A30" s="454"/>
      <c r="B30" s="454"/>
      <c r="C30" s="541" t="s">
        <v>37</v>
      </c>
      <c r="D30" s="651">
        <f>SUM(D29,G29)-(D13+D12+G12+G13)</f>
        <v>680</v>
      </c>
      <c r="E30" s="651"/>
      <c r="F30" s="651"/>
      <c r="G30" s="651">
        <f>SUM(F29,I29)</f>
        <v>53</v>
      </c>
      <c r="H30" s="651"/>
      <c r="I30" s="651"/>
      <c r="J30" s="648">
        <f>SUM(J29,M29)-(J13+J12+M12+M13)</f>
        <v>585</v>
      </c>
      <c r="K30" s="649"/>
      <c r="L30" s="650"/>
      <c r="M30" s="648">
        <f>SUM(L29,O29)</f>
        <v>58</v>
      </c>
      <c r="N30" s="649"/>
      <c r="O30" s="650"/>
      <c r="P30" s="648">
        <f>SUM(P29,S29)-(P12+S12+P13+S13)</f>
        <v>345</v>
      </c>
      <c r="Q30" s="649"/>
      <c r="R30" s="650"/>
      <c r="S30" s="648">
        <f>SUM(R29,U29)</f>
        <v>47</v>
      </c>
      <c r="T30" s="649"/>
      <c r="U30" s="650"/>
      <c r="V30" s="494"/>
      <c r="W30" s="495">
        <f>W29+W28</f>
        <v>180</v>
      </c>
      <c r="X30" s="506"/>
    </row>
    <row r="31" spans="1:24" s="427" customFormat="1" ht="12" x14ac:dyDescent="0.35">
      <c r="A31" s="454"/>
      <c r="B31" s="454"/>
      <c r="C31" s="454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8">
        <f>SUM(W25,W26,W7,W28,W12,W13,W6)</f>
        <v>59</v>
      </c>
      <c r="W31" s="497" t="s">
        <v>7</v>
      </c>
      <c r="X31" s="506"/>
    </row>
    <row r="32" spans="1:24" hidden="1" x14ac:dyDescent="0.3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153">
        <f>(V31*100)/W30</f>
        <v>32.777777777777779</v>
      </c>
      <c r="W32" s="61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22">
    <mergeCell ref="A1:W1"/>
    <mergeCell ref="P2:U2"/>
    <mergeCell ref="V2:V4"/>
    <mergeCell ref="W2:W4"/>
    <mergeCell ref="D3:F3"/>
    <mergeCell ref="G3:I3"/>
    <mergeCell ref="J2:O2"/>
    <mergeCell ref="P3:R3"/>
    <mergeCell ref="B2:B4"/>
    <mergeCell ref="A2:A4"/>
    <mergeCell ref="P30:R30"/>
    <mergeCell ref="C2:C4"/>
    <mergeCell ref="S30:U30"/>
    <mergeCell ref="D30:F30"/>
    <mergeCell ref="G30:I30"/>
    <mergeCell ref="J30:L30"/>
    <mergeCell ref="M30:O30"/>
    <mergeCell ref="M3:O3"/>
    <mergeCell ref="J3:L3"/>
    <mergeCell ref="D2:I2"/>
    <mergeCell ref="S3:U3"/>
    <mergeCell ref="A28:V28"/>
  </mergeCells>
  <pageMargins left="0.23622047244094491" right="0.23622047244094491" top="0.39370078740157483" bottom="0.39370078740157483" header="0" footer="0"/>
  <pageSetup paperSize="9" scale="89" firstPageNumber="0" fitToHeight="0" orientation="landscape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-0.249977111117893"/>
    <pageSetUpPr fitToPage="1"/>
  </sheetPr>
  <dimension ref="A1:X33"/>
  <sheetViews>
    <sheetView topLeftCell="A7" zoomScaleNormal="100" workbookViewId="0">
      <selection activeCell="AA11" sqref="AA11"/>
    </sheetView>
  </sheetViews>
  <sheetFormatPr defaultColWidth="11.453125" defaultRowHeight="13.5" x14ac:dyDescent="0.35"/>
  <cols>
    <col min="1" max="1" width="31" style="4" bestFit="1" customWidth="1"/>
    <col min="2" max="2" width="13.54296875" style="4" bestFit="1" customWidth="1"/>
    <col min="3" max="3" width="8.453125" style="4" bestFit="1" customWidth="1"/>
    <col min="4" max="4" width="5.54296875" style="4" bestFit="1" customWidth="1"/>
    <col min="5" max="5" width="4" style="4" bestFit="1" customWidth="1"/>
    <col min="6" max="6" width="5.26953125" style="4" bestFit="1" customWidth="1"/>
    <col min="7" max="7" width="5.54296875" style="4" bestFit="1" customWidth="1"/>
    <col min="8" max="8" width="4" style="4" bestFit="1" customWidth="1"/>
    <col min="9" max="9" width="5.26953125" style="4" bestFit="1" customWidth="1"/>
    <col min="10" max="10" width="5.54296875" style="4" bestFit="1" customWidth="1"/>
    <col min="11" max="11" width="4" style="4" bestFit="1" customWidth="1"/>
    <col min="12" max="12" width="5.26953125" style="4" bestFit="1" customWidth="1"/>
    <col min="13" max="13" width="5.54296875" style="4" bestFit="1" customWidth="1"/>
    <col min="14" max="14" width="4" style="4" bestFit="1" customWidth="1"/>
    <col min="15" max="15" width="5.26953125" style="4" bestFit="1" customWidth="1"/>
    <col min="16" max="16" width="6.1796875" style="4" bestFit="1" customWidth="1"/>
    <col min="17" max="17" width="6.26953125" style="4" bestFit="1" customWidth="1"/>
    <col min="18" max="16384" width="11.453125" style="4"/>
  </cols>
  <sheetData>
    <row r="1" spans="1:24" s="427" customFormat="1" ht="12.5" thickBot="1" x14ac:dyDescent="0.4">
      <c r="A1" s="658" t="s">
        <v>164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8"/>
      <c r="Q1" s="658"/>
      <c r="R1" s="506"/>
      <c r="S1" s="506"/>
      <c r="T1" s="506"/>
      <c r="U1" s="506"/>
      <c r="V1" s="506"/>
      <c r="W1" s="506"/>
      <c r="X1" s="506"/>
    </row>
    <row r="2" spans="1:24" s="427" customFormat="1" ht="12" x14ac:dyDescent="0.35">
      <c r="A2" s="713" t="s">
        <v>0</v>
      </c>
      <c r="B2" s="714" t="s">
        <v>1</v>
      </c>
      <c r="C2" s="715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96" t="s">
        <v>6</v>
      </c>
      <c r="Q2" s="652" t="s">
        <v>7</v>
      </c>
      <c r="R2" s="506"/>
      <c r="S2" s="506"/>
      <c r="T2" s="506"/>
      <c r="U2" s="506"/>
      <c r="V2" s="506"/>
      <c r="W2" s="546"/>
      <c r="X2" s="506"/>
    </row>
    <row r="3" spans="1:24" s="427" customFormat="1" ht="12" x14ac:dyDescent="0.35">
      <c r="A3" s="713"/>
      <c r="B3" s="714"/>
      <c r="C3" s="715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96"/>
      <c r="Q3" s="652"/>
      <c r="R3" s="506"/>
      <c r="S3" s="506"/>
      <c r="T3" s="506"/>
      <c r="U3" s="506"/>
      <c r="V3" s="506"/>
      <c r="W3" s="547"/>
      <c r="X3" s="506"/>
    </row>
    <row r="4" spans="1:24" s="427" customFormat="1" ht="12.5" thickBot="1" x14ac:dyDescent="0.4">
      <c r="A4" s="713"/>
      <c r="B4" s="714"/>
      <c r="C4" s="715"/>
      <c r="D4" s="470" t="s">
        <v>14</v>
      </c>
      <c r="E4" s="471" t="s">
        <v>15</v>
      </c>
      <c r="F4" s="472" t="s">
        <v>7</v>
      </c>
      <c r="G4" s="471" t="s">
        <v>14</v>
      </c>
      <c r="H4" s="471" t="s">
        <v>15</v>
      </c>
      <c r="I4" s="473" t="s">
        <v>7</v>
      </c>
      <c r="J4" s="474" t="s">
        <v>14</v>
      </c>
      <c r="K4" s="471" t="s">
        <v>15</v>
      </c>
      <c r="L4" s="475" t="s">
        <v>7</v>
      </c>
      <c r="M4" s="476" t="s">
        <v>14</v>
      </c>
      <c r="N4" s="471" t="s">
        <v>15</v>
      </c>
      <c r="O4" s="477" t="s">
        <v>7</v>
      </c>
      <c r="P4" s="696"/>
      <c r="Q4" s="652"/>
      <c r="R4" s="506"/>
      <c r="S4" s="506"/>
      <c r="T4" s="506"/>
      <c r="U4" s="506"/>
      <c r="V4" s="506"/>
      <c r="W4" s="548"/>
      <c r="X4" s="506"/>
    </row>
    <row r="5" spans="1:24" ht="15" customHeight="1" x14ac:dyDescent="0.35">
      <c r="A5" s="92" t="s">
        <v>87</v>
      </c>
      <c r="B5" s="96" t="s">
        <v>16</v>
      </c>
      <c r="C5" s="54" t="s">
        <v>58</v>
      </c>
      <c r="D5" s="11">
        <v>30</v>
      </c>
      <c r="E5" s="19" t="s">
        <v>108</v>
      </c>
      <c r="F5" s="87">
        <v>9</v>
      </c>
      <c r="G5" s="19">
        <v>30</v>
      </c>
      <c r="H5" s="19" t="s">
        <v>108</v>
      </c>
      <c r="I5" s="12">
        <v>9</v>
      </c>
      <c r="J5" s="13">
        <v>30</v>
      </c>
      <c r="K5" s="30" t="s">
        <v>108</v>
      </c>
      <c r="L5" s="86">
        <v>11</v>
      </c>
      <c r="M5" s="85">
        <v>30</v>
      </c>
      <c r="N5" s="30" t="s">
        <v>109</v>
      </c>
      <c r="O5" s="17">
        <v>18</v>
      </c>
      <c r="P5" s="44">
        <f t="shared" ref="P5:P21" si="0">SUM(D5,G5,J5,M5)</f>
        <v>120</v>
      </c>
      <c r="Q5" s="45">
        <f t="shared" ref="Q5:Q21" si="1">SUM(F5,I5,L5,O5)</f>
        <v>47</v>
      </c>
      <c r="R5" s="83"/>
      <c r="S5" s="83"/>
      <c r="T5" s="83"/>
      <c r="U5" s="83"/>
      <c r="V5" s="83"/>
      <c r="W5" s="83"/>
      <c r="X5" s="83"/>
    </row>
    <row r="6" spans="1:24" x14ac:dyDescent="0.35">
      <c r="A6" s="92" t="s">
        <v>38</v>
      </c>
      <c r="B6" s="93" t="s">
        <v>19</v>
      </c>
      <c r="C6" s="58" t="s">
        <v>113</v>
      </c>
      <c r="D6" s="64"/>
      <c r="E6" s="40"/>
      <c r="F6" s="65"/>
      <c r="G6" s="40"/>
      <c r="H6" s="40"/>
      <c r="I6" s="66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5">
      <c r="A7" s="92" t="s">
        <v>39</v>
      </c>
      <c r="B7" s="93" t="s">
        <v>19</v>
      </c>
      <c r="C7" s="58" t="s">
        <v>94</v>
      </c>
      <c r="D7" s="64"/>
      <c r="E7" s="40"/>
      <c r="F7" s="65"/>
      <c r="G7" s="40"/>
      <c r="H7" s="40"/>
      <c r="I7" s="66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5">
      <c r="A8" s="92" t="s">
        <v>35</v>
      </c>
      <c r="B8" s="93" t="s">
        <v>16</v>
      </c>
      <c r="C8" s="176" t="s">
        <v>115</v>
      </c>
      <c r="D8" s="60">
        <v>15</v>
      </c>
      <c r="E8" s="40" t="s">
        <v>95</v>
      </c>
      <c r="F8" s="97">
        <v>1</v>
      </c>
      <c r="G8" s="63">
        <v>15</v>
      </c>
      <c r="H8" s="40" t="s">
        <v>95</v>
      </c>
      <c r="I8" s="98">
        <v>1</v>
      </c>
      <c r="J8" s="99">
        <v>15</v>
      </c>
      <c r="K8" s="45" t="s">
        <v>95</v>
      </c>
      <c r="L8" s="45">
        <v>1</v>
      </c>
      <c r="M8" s="45">
        <v>15</v>
      </c>
      <c r="N8" s="45" t="s">
        <v>95</v>
      </c>
      <c r="O8" s="100">
        <v>1</v>
      </c>
      <c r="P8" s="44">
        <f t="shared" si="0"/>
        <v>60</v>
      </c>
      <c r="Q8" s="45">
        <f t="shared" si="1"/>
        <v>4</v>
      </c>
      <c r="R8" s="83"/>
      <c r="S8" s="83"/>
      <c r="T8" s="83"/>
      <c r="U8" s="83"/>
      <c r="V8" s="83"/>
      <c r="W8" s="83"/>
      <c r="X8" s="83"/>
    </row>
    <row r="9" spans="1:24" x14ac:dyDescent="0.35">
      <c r="A9" s="92" t="s">
        <v>65</v>
      </c>
      <c r="B9" s="93" t="s">
        <v>16</v>
      </c>
      <c r="C9" s="176" t="s">
        <v>115</v>
      </c>
      <c r="D9" s="60"/>
      <c r="E9" s="63"/>
      <c r="F9" s="97"/>
      <c r="G9" s="63">
        <v>60</v>
      </c>
      <c r="H9" s="63" t="s">
        <v>110</v>
      </c>
      <c r="I9" s="98">
        <v>4</v>
      </c>
      <c r="J9" s="99">
        <v>60</v>
      </c>
      <c r="K9" s="45" t="s">
        <v>109</v>
      </c>
      <c r="L9" s="45">
        <v>4</v>
      </c>
      <c r="M9" s="45">
        <v>60</v>
      </c>
      <c r="N9" s="45" t="s">
        <v>110</v>
      </c>
      <c r="O9" s="100">
        <v>4</v>
      </c>
      <c r="P9" s="44">
        <f t="shared" si="0"/>
        <v>180</v>
      </c>
      <c r="Q9" s="45">
        <f t="shared" si="1"/>
        <v>12</v>
      </c>
      <c r="R9" s="83"/>
      <c r="S9" s="83"/>
      <c r="T9" s="83"/>
      <c r="U9" s="83"/>
      <c r="V9" s="83"/>
      <c r="W9" s="83"/>
      <c r="X9" s="83"/>
    </row>
    <row r="10" spans="1:24" x14ac:dyDescent="0.35">
      <c r="A10" s="92" t="s">
        <v>51</v>
      </c>
      <c r="B10" s="93" t="s">
        <v>16</v>
      </c>
      <c r="C10" s="58" t="s">
        <v>21</v>
      </c>
      <c r="D10" s="60">
        <v>30</v>
      </c>
      <c r="E10" s="63" t="s">
        <v>109</v>
      </c>
      <c r="F10" s="97">
        <v>1</v>
      </c>
      <c r="G10" s="63">
        <v>30</v>
      </c>
      <c r="H10" s="63" t="s">
        <v>109</v>
      </c>
      <c r="I10" s="98">
        <v>1</v>
      </c>
      <c r="J10" s="99">
        <v>30</v>
      </c>
      <c r="K10" s="45" t="s">
        <v>109</v>
      </c>
      <c r="L10" s="45">
        <v>1</v>
      </c>
      <c r="M10" s="45">
        <v>30</v>
      </c>
      <c r="N10" s="45" t="s">
        <v>109</v>
      </c>
      <c r="O10" s="100">
        <v>1</v>
      </c>
      <c r="P10" s="44">
        <f>SUM(D10,G10,J10,M10)</f>
        <v>120</v>
      </c>
      <c r="Q10" s="45">
        <f>SUM(F10,I10,L10,O10)</f>
        <v>4</v>
      </c>
      <c r="R10" s="83"/>
      <c r="S10" s="83"/>
      <c r="T10" s="83"/>
      <c r="U10" s="83"/>
      <c r="V10" s="83"/>
      <c r="W10" s="83"/>
      <c r="X10" s="83"/>
    </row>
    <row r="11" spans="1:24" x14ac:dyDescent="0.35">
      <c r="A11" s="92" t="s">
        <v>23</v>
      </c>
      <c r="B11" s="93" t="s">
        <v>19</v>
      </c>
      <c r="C11" s="58" t="s">
        <v>21</v>
      </c>
      <c r="D11" s="64">
        <v>30</v>
      </c>
      <c r="E11" s="63" t="s">
        <v>109</v>
      </c>
      <c r="F11" s="65">
        <v>3</v>
      </c>
      <c r="G11" s="40">
        <v>30</v>
      </c>
      <c r="H11" s="63" t="s">
        <v>109</v>
      </c>
      <c r="I11" s="66">
        <v>3</v>
      </c>
      <c r="J11" s="60">
        <v>30</v>
      </c>
      <c r="K11" s="63" t="s">
        <v>109</v>
      </c>
      <c r="L11" s="97">
        <v>3</v>
      </c>
      <c r="M11" s="63">
        <v>30</v>
      </c>
      <c r="N11" s="63" t="s">
        <v>109</v>
      </c>
      <c r="O11" s="98">
        <v>3</v>
      </c>
      <c r="P11" s="44">
        <f t="shared" si="0"/>
        <v>120</v>
      </c>
      <c r="Q11" s="45">
        <f t="shared" si="1"/>
        <v>12</v>
      </c>
      <c r="R11" s="83"/>
      <c r="S11" s="83"/>
      <c r="T11" s="83"/>
      <c r="U11" s="83"/>
      <c r="V11" s="83"/>
      <c r="W11" s="83"/>
      <c r="X11" s="83"/>
    </row>
    <row r="12" spans="1:24" x14ac:dyDescent="0.35">
      <c r="A12" s="145" t="s">
        <v>66</v>
      </c>
      <c r="B12" s="93" t="s">
        <v>19</v>
      </c>
      <c r="C12" s="58" t="s">
        <v>21</v>
      </c>
      <c r="D12" s="64">
        <v>15</v>
      </c>
      <c r="E12" s="63" t="s">
        <v>109</v>
      </c>
      <c r="F12" s="65">
        <v>1</v>
      </c>
      <c r="G12" s="40">
        <v>15</v>
      </c>
      <c r="H12" s="63" t="s">
        <v>109</v>
      </c>
      <c r="I12" s="66">
        <v>1</v>
      </c>
      <c r="J12" s="60">
        <v>15</v>
      </c>
      <c r="K12" s="63" t="s">
        <v>109</v>
      </c>
      <c r="L12" s="97">
        <v>1</v>
      </c>
      <c r="M12" s="63">
        <v>15</v>
      </c>
      <c r="N12" s="63" t="s">
        <v>109</v>
      </c>
      <c r="O12" s="98">
        <v>1</v>
      </c>
      <c r="P12" s="44">
        <f t="shared" si="0"/>
        <v>60</v>
      </c>
      <c r="Q12" s="45">
        <f t="shared" si="1"/>
        <v>4</v>
      </c>
      <c r="R12" s="83"/>
      <c r="S12" s="83"/>
      <c r="T12" s="83"/>
      <c r="U12" s="83"/>
      <c r="V12" s="83"/>
      <c r="W12" s="83"/>
      <c r="X12" s="83"/>
    </row>
    <row r="13" spans="1:24" x14ac:dyDescent="0.35">
      <c r="A13" s="145" t="s">
        <v>77</v>
      </c>
      <c r="B13" s="96" t="s">
        <v>16</v>
      </c>
      <c r="C13" s="176" t="s">
        <v>115</v>
      </c>
      <c r="D13" s="60">
        <v>30</v>
      </c>
      <c r="E13" s="63" t="s">
        <v>109</v>
      </c>
      <c r="F13" s="97">
        <v>1</v>
      </c>
      <c r="G13" s="63">
        <v>30</v>
      </c>
      <c r="H13" s="63" t="s">
        <v>110</v>
      </c>
      <c r="I13" s="98">
        <v>1</v>
      </c>
      <c r="J13" s="60"/>
      <c r="K13" s="63"/>
      <c r="L13" s="97"/>
      <c r="M13" s="63"/>
      <c r="N13" s="63"/>
      <c r="O13" s="98"/>
      <c r="P13" s="44">
        <f t="shared" si="0"/>
        <v>60</v>
      </c>
      <c r="Q13" s="45">
        <f t="shared" si="1"/>
        <v>2</v>
      </c>
      <c r="R13" s="83"/>
      <c r="S13" s="83"/>
      <c r="T13" s="83"/>
      <c r="U13" s="83"/>
      <c r="V13" s="83"/>
      <c r="W13" s="83"/>
      <c r="X13" s="83"/>
    </row>
    <row r="14" spans="1:24" x14ac:dyDescent="0.35">
      <c r="A14" s="145" t="s">
        <v>78</v>
      </c>
      <c r="B14" s="96" t="s">
        <v>16</v>
      </c>
      <c r="C14" s="176" t="s">
        <v>115</v>
      </c>
      <c r="D14" s="64"/>
      <c r="E14" s="49"/>
      <c r="F14" s="103"/>
      <c r="G14" s="49">
        <v>30</v>
      </c>
      <c r="H14" s="49" t="s">
        <v>110</v>
      </c>
      <c r="I14" s="66">
        <v>1</v>
      </c>
      <c r="J14" s="60"/>
      <c r="K14" s="63"/>
      <c r="L14" s="97"/>
      <c r="M14" s="63"/>
      <c r="N14" s="63"/>
      <c r="O14" s="98"/>
      <c r="P14" s="44">
        <f t="shared" si="0"/>
        <v>30</v>
      </c>
      <c r="Q14" s="45">
        <f t="shared" si="1"/>
        <v>1</v>
      </c>
      <c r="R14" s="83"/>
      <c r="S14" s="83"/>
      <c r="T14" s="83"/>
      <c r="U14" s="83"/>
      <c r="V14" s="83"/>
      <c r="W14" s="83"/>
      <c r="X14" s="83"/>
    </row>
    <row r="15" spans="1:24" ht="15" customHeight="1" x14ac:dyDescent="0.35">
      <c r="A15" s="92" t="s">
        <v>129</v>
      </c>
      <c r="B15" s="96" t="s">
        <v>16</v>
      </c>
      <c r="C15" s="25" t="s">
        <v>115</v>
      </c>
      <c r="D15" s="37"/>
      <c r="E15" s="28"/>
      <c r="F15" s="9"/>
      <c r="G15" s="28">
        <v>30</v>
      </c>
      <c r="H15" s="28" t="s">
        <v>110</v>
      </c>
      <c r="I15" s="38">
        <v>2</v>
      </c>
      <c r="J15" s="60"/>
      <c r="K15" s="63"/>
      <c r="L15" s="97"/>
      <c r="M15" s="63"/>
      <c r="N15" s="63"/>
      <c r="O15" s="98"/>
      <c r="P15" s="44">
        <f t="shared" si="0"/>
        <v>30</v>
      </c>
      <c r="Q15" s="45">
        <f t="shared" si="1"/>
        <v>2</v>
      </c>
      <c r="R15" s="83"/>
      <c r="S15" s="83"/>
      <c r="T15" s="83"/>
      <c r="U15" s="83"/>
      <c r="V15" s="83"/>
      <c r="W15" s="83"/>
      <c r="X15" s="83"/>
    </row>
    <row r="16" spans="1:24" x14ac:dyDescent="0.35">
      <c r="A16" s="92" t="s">
        <v>130</v>
      </c>
      <c r="B16" s="96" t="s">
        <v>16</v>
      </c>
      <c r="C16" s="25" t="s">
        <v>115</v>
      </c>
      <c r="D16" s="35">
        <v>30</v>
      </c>
      <c r="E16" s="28" t="s">
        <v>110</v>
      </c>
      <c r="F16" s="27">
        <v>2</v>
      </c>
      <c r="G16" s="26"/>
      <c r="H16" s="28"/>
      <c r="I16" s="36"/>
      <c r="J16" s="60"/>
      <c r="K16" s="63"/>
      <c r="L16" s="97"/>
      <c r="M16" s="63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5">
      <c r="A17" s="109" t="s">
        <v>89</v>
      </c>
      <c r="B17" s="93" t="s">
        <v>16</v>
      </c>
      <c r="C17" s="176" t="s">
        <v>115</v>
      </c>
      <c r="D17" s="35">
        <v>30</v>
      </c>
      <c r="E17" s="26" t="s">
        <v>95</v>
      </c>
      <c r="F17" s="27">
        <v>2</v>
      </c>
      <c r="G17" s="106"/>
      <c r="H17" s="106"/>
      <c r="I17" s="115"/>
      <c r="J17" s="60"/>
      <c r="K17" s="63"/>
      <c r="L17" s="77"/>
      <c r="M17" s="76"/>
      <c r="N17" s="63"/>
      <c r="O17" s="98"/>
      <c r="P17" s="44">
        <f t="shared" si="0"/>
        <v>30</v>
      </c>
      <c r="Q17" s="45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5">
      <c r="A18" s="109" t="s">
        <v>141</v>
      </c>
      <c r="B18" s="93" t="s">
        <v>16</v>
      </c>
      <c r="C18" s="25" t="s">
        <v>115</v>
      </c>
      <c r="D18" s="156"/>
      <c r="E18" s="106"/>
      <c r="F18" s="106"/>
      <c r="G18" s="26">
        <v>30</v>
      </c>
      <c r="H18" s="26" t="s">
        <v>95</v>
      </c>
      <c r="I18" s="36">
        <v>2</v>
      </c>
      <c r="J18" s="60"/>
      <c r="K18" s="56"/>
      <c r="L18" s="9"/>
      <c r="M18" s="28"/>
      <c r="N18" s="113"/>
      <c r="O18" s="98"/>
      <c r="P18" s="44">
        <f t="shared" si="0"/>
        <v>30</v>
      </c>
      <c r="Q18" s="45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5">
      <c r="A19" s="92" t="s">
        <v>99</v>
      </c>
      <c r="B19" s="96" t="s">
        <v>16</v>
      </c>
      <c r="C19" s="176" t="s">
        <v>115</v>
      </c>
      <c r="D19" s="35"/>
      <c r="E19" s="28"/>
      <c r="F19" s="27"/>
      <c r="G19" s="26"/>
      <c r="H19" s="28"/>
      <c r="I19" s="36"/>
      <c r="J19" s="26">
        <v>30</v>
      </c>
      <c r="K19" s="177" t="s">
        <v>95</v>
      </c>
      <c r="L19" s="27">
        <v>2</v>
      </c>
      <c r="M19" s="28"/>
      <c r="N19" s="113"/>
      <c r="O19" s="98"/>
      <c r="P19" s="44">
        <f t="shared" si="0"/>
        <v>30</v>
      </c>
      <c r="Q19" s="45">
        <f t="shared" si="1"/>
        <v>2</v>
      </c>
      <c r="R19" s="83"/>
      <c r="S19" s="83"/>
      <c r="T19" s="83"/>
      <c r="U19" s="83"/>
      <c r="V19" s="83"/>
      <c r="W19" s="83"/>
      <c r="X19" s="83"/>
    </row>
    <row r="20" spans="1:24" x14ac:dyDescent="0.35">
      <c r="A20" s="92" t="s">
        <v>40</v>
      </c>
      <c r="B20" s="96" t="s">
        <v>16</v>
      </c>
      <c r="C20" s="176" t="s">
        <v>115</v>
      </c>
      <c r="D20" s="35">
        <v>30</v>
      </c>
      <c r="E20" s="26" t="s">
        <v>109</v>
      </c>
      <c r="F20" s="27">
        <v>1</v>
      </c>
      <c r="G20" s="26">
        <v>30</v>
      </c>
      <c r="H20" s="26" t="s">
        <v>95</v>
      </c>
      <c r="I20" s="36">
        <v>2</v>
      </c>
      <c r="J20" s="60"/>
      <c r="K20" s="56"/>
      <c r="L20" s="9"/>
      <c r="M20" s="28"/>
      <c r="N20" s="113"/>
      <c r="O20" s="98"/>
      <c r="P20" s="44">
        <f t="shared" si="0"/>
        <v>60</v>
      </c>
      <c r="Q20" s="45">
        <f t="shared" si="1"/>
        <v>3</v>
      </c>
      <c r="R20" s="83"/>
      <c r="S20" s="83"/>
      <c r="T20" s="83"/>
      <c r="U20" s="83"/>
      <c r="V20" s="83"/>
      <c r="W20" s="83"/>
      <c r="X20" s="83"/>
    </row>
    <row r="21" spans="1:24" ht="14" thickBot="1" x14ac:dyDescent="0.4">
      <c r="A21" s="210" t="s">
        <v>43</v>
      </c>
      <c r="B21" s="118" t="s">
        <v>19</v>
      </c>
      <c r="C21" s="119" t="s">
        <v>113</v>
      </c>
      <c r="D21" s="102">
        <v>30</v>
      </c>
      <c r="E21" s="16" t="s">
        <v>110</v>
      </c>
      <c r="F21" s="73">
        <v>2</v>
      </c>
      <c r="G21" s="14">
        <v>30</v>
      </c>
      <c r="H21" s="16" t="s">
        <v>95</v>
      </c>
      <c r="I21" s="74">
        <v>3</v>
      </c>
      <c r="J21" s="75"/>
      <c r="K21" s="76"/>
      <c r="L21" s="15"/>
      <c r="M21" s="16"/>
      <c r="N21" s="76"/>
      <c r="O21" s="78"/>
      <c r="P21" s="81">
        <f t="shared" si="0"/>
        <v>60</v>
      </c>
      <c r="Q21" s="82">
        <f t="shared" si="1"/>
        <v>5</v>
      </c>
      <c r="R21" s="83"/>
      <c r="S21" s="83"/>
      <c r="T21" s="83"/>
      <c r="U21" s="83"/>
      <c r="V21" s="83"/>
      <c r="W21" s="83"/>
      <c r="X21" s="83"/>
    </row>
    <row r="22" spans="1:24" ht="14" thickBot="1" x14ac:dyDescent="0.4">
      <c r="A22" s="687" t="s">
        <v>143</v>
      </c>
      <c r="B22" s="688"/>
      <c r="C22" s="688"/>
      <c r="D22" s="688"/>
      <c r="E22" s="688"/>
      <c r="F22" s="688"/>
      <c r="G22" s="688"/>
      <c r="H22" s="688"/>
      <c r="I22" s="688"/>
      <c r="J22" s="688"/>
      <c r="K22" s="688"/>
      <c r="L22" s="688"/>
      <c r="M22" s="688"/>
      <c r="N22" s="688"/>
      <c r="O22" s="688"/>
      <c r="P22" s="689"/>
      <c r="Q22" s="121">
        <v>9</v>
      </c>
      <c r="R22" s="83"/>
      <c r="S22" s="83"/>
      <c r="T22" s="83"/>
      <c r="U22" s="83"/>
      <c r="V22" s="83"/>
      <c r="W22" s="83"/>
      <c r="X22" s="83"/>
    </row>
    <row r="23" spans="1:24" s="427" customFormat="1" ht="12" x14ac:dyDescent="0.35">
      <c r="A23" s="453"/>
      <c r="B23" s="482"/>
      <c r="C23" s="455" t="s">
        <v>36</v>
      </c>
      <c r="D23" s="498">
        <f>SUM(D4:D21)</f>
        <v>270</v>
      </c>
      <c r="E23" s="498"/>
      <c r="F23" s="499">
        <f>SUM(F4:F21)</f>
        <v>23</v>
      </c>
      <c r="G23" s="498">
        <f>SUM(G4:G21)</f>
        <v>360</v>
      </c>
      <c r="H23" s="498"/>
      <c r="I23" s="499">
        <f>SUM(I4:I21)</f>
        <v>30</v>
      </c>
      <c r="J23" s="500">
        <f>SUM(J4:J22)</f>
        <v>225</v>
      </c>
      <c r="K23" s="500"/>
      <c r="L23" s="502">
        <f>SUM(L4:L22)</f>
        <v>26</v>
      </c>
      <c r="M23" s="500">
        <f>SUM(M4:M21)</f>
        <v>184</v>
      </c>
      <c r="N23" s="500"/>
      <c r="O23" s="502">
        <f>SUM(O4:O21)</f>
        <v>32</v>
      </c>
      <c r="P23" s="529">
        <f>SUM(P4:P21)</f>
        <v>1039</v>
      </c>
      <c r="Q23" s="505">
        <f>SUM(Q4:Q21)</f>
        <v>111</v>
      </c>
      <c r="R23" s="506"/>
      <c r="S23" s="506"/>
      <c r="T23" s="506"/>
      <c r="U23" s="506"/>
      <c r="V23" s="506"/>
      <c r="W23" s="506"/>
      <c r="X23" s="506"/>
    </row>
    <row r="24" spans="1:24" s="427" customFormat="1" ht="12" x14ac:dyDescent="0.35">
      <c r="A24" s="454"/>
      <c r="B24" s="454"/>
      <c r="C24" s="465" t="s">
        <v>37</v>
      </c>
      <c r="D24" s="698">
        <f>SUM(D23,G23)-(D11+D12+G11+G12)</f>
        <v>540</v>
      </c>
      <c r="E24" s="698"/>
      <c r="F24" s="698"/>
      <c r="G24" s="698">
        <f>SUM(F23,I23)</f>
        <v>53</v>
      </c>
      <c r="H24" s="698"/>
      <c r="I24" s="698"/>
      <c r="J24" s="698">
        <f>SUM(J23,M23)-(J11+J12+M11+M12)</f>
        <v>319</v>
      </c>
      <c r="K24" s="698"/>
      <c r="L24" s="698"/>
      <c r="M24" s="698">
        <f>SUM(L23,O23)</f>
        <v>58</v>
      </c>
      <c r="N24" s="698"/>
      <c r="O24" s="698"/>
      <c r="P24" s="507"/>
      <c r="Q24" s="508">
        <f>Q23+Q22</f>
        <v>120</v>
      </c>
      <c r="R24" s="506"/>
      <c r="S24" s="506"/>
      <c r="T24" s="506"/>
      <c r="U24" s="506"/>
      <c r="V24" s="506"/>
      <c r="W24" s="506"/>
      <c r="X24" s="506"/>
    </row>
    <row r="25" spans="1:24" s="427" customFormat="1" ht="12" x14ac:dyDescent="0.35">
      <c r="A25" s="454"/>
      <c r="B25" s="454"/>
      <c r="C25" s="454"/>
      <c r="D25" s="496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542">
        <f>SUM(Q22,Q21,Q12,Q11,Q7,Q6)</f>
        <v>37</v>
      </c>
      <c r="Q25" s="469" t="s">
        <v>7</v>
      </c>
      <c r="R25" s="506"/>
      <c r="S25" s="506"/>
      <c r="T25" s="506"/>
      <c r="U25" s="506"/>
      <c r="V25" s="506"/>
      <c r="W25" s="506"/>
      <c r="X25" s="506"/>
    </row>
    <row r="26" spans="1:24" hidden="1" x14ac:dyDescent="0.3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>
        <f>(P25*100)/Q24</f>
        <v>30.833333333333332</v>
      </c>
      <c r="Q26" s="83"/>
      <c r="R26" s="83"/>
      <c r="S26" s="83"/>
      <c r="T26" s="83"/>
      <c r="U26" s="83"/>
      <c r="V26" s="83"/>
      <c r="W26" s="83"/>
      <c r="X26" s="83"/>
    </row>
    <row r="27" spans="1:24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A1:Q1"/>
    <mergeCell ref="C2:C4"/>
    <mergeCell ref="D2:I2"/>
    <mergeCell ref="P2:P4"/>
    <mergeCell ref="J2:O2"/>
    <mergeCell ref="Q2:Q4"/>
    <mergeCell ref="D24:F24"/>
    <mergeCell ref="G24:I24"/>
    <mergeCell ref="J24:L24"/>
    <mergeCell ref="M24:O24"/>
    <mergeCell ref="D3:F3"/>
    <mergeCell ref="G3:I3"/>
    <mergeCell ref="J3:L3"/>
    <mergeCell ref="M3:O3"/>
    <mergeCell ref="A22:P22"/>
    <mergeCell ref="A2:A4"/>
    <mergeCell ref="B2:B4"/>
  </mergeCells>
  <pageMargins left="0.23622047244094491" right="0.23622047244094491" top="0.39370078740157483" bottom="0.39370078740157483" header="0" footer="0"/>
  <pageSetup paperSize="9" scale="74" firstPageNumber="0" fitToHeight="0" orientation="landscape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-0.499984740745262"/>
    <pageSetUpPr fitToPage="1"/>
  </sheetPr>
  <dimension ref="A1:X33"/>
  <sheetViews>
    <sheetView topLeftCell="A19" zoomScaleNormal="100" workbookViewId="0">
      <selection activeCell="AA11" sqref="AA11"/>
    </sheetView>
  </sheetViews>
  <sheetFormatPr defaultColWidth="8.81640625" defaultRowHeight="13" x14ac:dyDescent="0.3"/>
  <cols>
    <col min="1" max="1" width="34" style="2" bestFit="1" customWidth="1"/>
    <col min="2" max="2" width="13.54296875" style="2" bestFit="1" customWidth="1"/>
    <col min="3" max="3" width="8.453125" style="2" bestFit="1" customWidth="1"/>
    <col min="4" max="4" width="5.54296875" style="2" bestFit="1" customWidth="1"/>
    <col min="5" max="5" width="4" style="2" bestFit="1" customWidth="1"/>
    <col min="6" max="6" width="5.26953125" style="2" customWidth="1"/>
    <col min="7" max="7" width="5.54296875" style="2" bestFit="1" customWidth="1"/>
    <col min="8" max="8" width="4" style="2" bestFit="1" customWidth="1"/>
    <col min="9" max="9" width="5.26953125" style="2" customWidth="1"/>
    <col min="10" max="10" width="5.54296875" style="2" bestFit="1" customWidth="1"/>
    <col min="11" max="11" width="4" style="2" bestFit="1" customWidth="1"/>
    <col min="12" max="12" width="5.26953125" style="2" customWidth="1"/>
    <col min="13" max="13" width="5.54296875" style="2" bestFit="1" customWidth="1"/>
    <col min="14" max="14" width="4" style="2" bestFit="1" customWidth="1"/>
    <col min="15" max="15" width="5.26953125" style="2" customWidth="1"/>
    <col min="16" max="16" width="5.54296875" style="2" bestFit="1" customWidth="1"/>
    <col min="17" max="17" width="4" style="2" bestFit="1" customWidth="1"/>
    <col min="18" max="18" width="5.26953125" style="2" customWidth="1"/>
    <col min="19" max="19" width="5.54296875" style="2" bestFit="1" customWidth="1"/>
    <col min="20" max="20" width="4" style="2" bestFit="1" customWidth="1"/>
    <col min="21" max="21" width="5.26953125" style="2" customWidth="1"/>
    <col min="22" max="22" width="6.1796875" style="2" bestFit="1" customWidth="1"/>
    <col min="23" max="23" width="6.26953125" style="2" bestFit="1" customWidth="1"/>
    <col min="24" max="24" width="3.81640625" style="2" customWidth="1"/>
    <col min="25" max="16384" width="8.81640625" style="2"/>
  </cols>
  <sheetData>
    <row r="1" spans="1:24" s="544" customFormat="1" ht="12.5" thickBot="1" x14ac:dyDescent="0.4">
      <c r="A1" s="658" t="s">
        <v>165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8"/>
      <c r="W1" s="659"/>
      <c r="X1" s="543"/>
    </row>
    <row r="2" spans="1:24" s="544" customFormat="1" ht="12" x14ac:dyDescent="0.25">
      <c r="A2" s="713" t="s">
        <v>0</v>
      </c>
      <c r="B2" s="714" t="s">
        <v>1</v>
      </c>
      <c r="C2" s="715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78" t="s">
        <v>5</v>
      </c>
      <c r="Q2" s="679"/>
      <c r="R2" s="679"/>
      <c r="S2" s="679"/>
      <c r="T2" s="679"/>
      <c r="U2" s="680"/>
      <c r="V2" s="657" t="s">
        <v>6</v>
      </c>
      <c r="W2" s="665" t="s">
        <v>7</v>
      </c>
      <c r="X2" s="543"/>
    </row>
    <row r="3" spans="1:24" s="544" customFormat="1" ht="12" x14ac:dyDescent="0.25">
      <c r="A3" s="713"/>
      <c r="B3" s="714"/>
      <c r="C3" s="715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77" t="s">
        <v>12</v>
      </c>
      <c r="Q3" s="660"/>
      <c r="R3" s="660"/>
      <c r="S3" s="660" t="s">
        <v>13</v>
      </c>
      <c r="T3" s="660"/>
      <c r="U3" s="661"/>
      <c r="V3" s="657"/>
      <c r="W3" s="666"/>
      <c r="X3" s="543"/>
    </row>
    <row r="4" spans="1:24" s="544" customFormat="1" ht="12.5" thickBot="1" x14ac:dyDescent="0.3">
      <c r="A4" s="713"/>
      <c r="B4" s="714"/>
      <c r="C4" s="715"/>
      <c r="D4" s="512" t="s">
        <v>14</v>
      </c>
      <c r="E4" s="513" t="s">
        <v>15</v>
      </c>
      <c r="F4" s="514" t="s">
        <v>7</v>
      </c>
      <c r="G4" s="513" t="s">
        <v>14</v>
      </c>
      <c r="H4" s="513" t="s">
        <v>15</v>
      </c>
      <c r="I4" s="515" t="s">
        <v>7</v>
      </c>
      <c r="J4" s="516" t="s">
        <v>14</v>
      </c>
      <c r="K4" s="513" t="s">
        <v>15</v>
      </c>
      <c r="L4" s="517" t="s">
        <v>7</v>
      </c>
      <c r="M4" s="518" t="s">
        <v>14</v>
      </c>
      <c r="N4" s="513" t="s">
        <v>15</v>
      </c>
      <c r="O4" s="519" t="s">
        <v>7</v>
      </c>
      <c r="P4" s="520" t="s">
        <v>14</v>
      </c>
      <c r="Q4" s="513" t="s">
        <v>15</v>
      </c>
      <c r="R4" s="521" t="s">
        <v>7</v>
      </c>
      <c r="S4" s="522" t="s">
        <v>14</v>
      </c>
      <c r="T4" s="513" t="s">
        <v>15</v>
      </c>
      <c r="U4" s="523" t="s">
        <v>7</v>
      </c>
      <c r="V4" s="657"/>
      <c r="W4" s="667"/>
      <c r="X4" s="543"/>
    </row>
    <row r="5" spans="1:24" ht="13.5" x14ac:dyDescent="0.3">
      <c r="A5" s="34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10</v>
      </c>
      <c r="M5" s="90">
        <v>30</v>
      </c>
      <c r="N5" s="19" t="s">
        <v>108</v>
      </c>
      <c r="O5" s="91">
        <v>10</v>
      </c>
      <c r="P5" s="18">
        <v>30</v>
      </c>
      <c r="Q5" s="19" t="s">
        <v>108</v>
      </c>
      <c r="R5" s="20">
        <v>10</v>
      </c>
      <c r="S5" s="21">
        <v>30</v>
      </c>
      <c r="T5" s="19" t="s">
        <v>109</v>
      </c>
      <c r="U5" s="22">
        <v>19</v>
      </c>
      <c r="V5" s="44">
        <f t="shared" ref="V5:V26" si="0">SUM(D5,G5,J5,M5,P5,S5)</f>
        <v>180</v>
      </c>
      <c r="W5" s="45">
        <f t="shared" ref="W5:W26" si="1">SUM(F5,I5,L5,O5,R5,U5)</f>
        <v>69</v>
      </c>
      <c r="X5" s="178"/>
    </row>
    <row r="6" spans="1:24" ht="13.5" x14ac:dyDescent="0.3">
      <c r="A6" s="10" t="s">
        <v>122</v>
      </c>
      <c r="B6" s="24" t="s">
        <v>19</v>
      </c>
      <c r="C6" s="25" t="s">
        <v>115</v>
      </c>
      <c r="D6" s="94"/>
      <c r="E6" s="14"/>
      <c r="F6" s="73"/>
      <c r="G6" s="14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178"/>
    </row>
    <row r="7" spans="1:24" ht="13.5" x14ac:dyDescent="0.3">
      <c r="A7" s="34" t="s">
        <v>82</v>
      </c>
      <c r="B7" s="46" t="s">
        <v>16</v>
      </c>
      <c r="C7" s="54" t="s">
        <v>94</v>
      </c>
      <c r="D7" s="35">
        <v>15</v>
      </c>
      <c r="E7" s="28" t="s">
        <v>109</v>
      </c>
      <c r="F7" s="27">
        <v>1</v>
      </c>
      <c r="G7" s="26">
        <v>15</v>
      </c>
      <c r="H7" s="113" t="s">
        <v>109</v>
      </c>
      <c r="I7" s="66">
        <v>1</v>
      </c>
      <c r="J7" s="60"/>
      <c r="K7" s="63"/>
      <c r="L7" s="97"/>
      <c r="M7" s="63"/>
      <c r="N7" s="63"/>
      <c r="O7" s="98"/>
      <c r="P7" s="39"/>
      <c r="Q7" s="42"/>
      <c r="R7" s="47"/>
      <c r="S7" s="48"/>
      <c r="T7" s="48"/>
      <c r="U7" s="43"/>
      <c r="V7" s="44">
        <f t="shared" si="0"/>
        <v>30</v>
      </c>
      <c r="W7" s="45">
        <f t="shared" si="1"/>
        <v>2</v>
      </c>
      <c r="X7" s="178"/>
    </row>
    <row r="8" spans="1:24" ht="13.5" x14ac:dyDescent="0.3">
      <c r="A8" s="34" t="s">
        <v>91</v>
      </c>
      <c r="B8" s="24" t="s">
        <v>19</v>
      </c>
      <c r="C8" s="25" t="s">
        <v>115</v>
      </c>
      <c r="D8" s="35">
        <v>30</v>
      </c>
      <c r="E8" s="26" t="s">
        <v>108</v>
      </c>
      <c r="F8" s="27">
        <v>4</v>
      </c>
      <c r="G8" s="26">
        <v>30</v>
      </c>
      <c r="H8" s="142" t="s">
        <v>108</v>
      </c>
      <c r="I8" s="66">
        <v>4</v>
      </c>
      <c r="J8" s="60">
        <v>30</v>
      </c>
      <c r="K8" s="40" t="s">
        <v>108</v>
      </c>
      <c r="L8" s="77">
        <v>4</v>
      </c>
      <c r="M8" s="76">
        <v>30</v>
      </c>
      <c r="N8" s="49" t="s">
        <v>108</v>
      </c>
      <c r="O8" s="98">
        <v>4</v>
      </c>
      <c r="P8" s="39">
        <v>30</v>
      </c>
      <c r="Q8" s="50" t="s">
        <v>108</v>
      </c>
      <c r="R8" s="51">
        <v>4</v>
      </c>
      <c r="S8" s="52">
        <v>30</v>
      </c>
      <c r="T8" s="26" t="s">
        <v>108</v>
      </c>
      <c r="U8" s="53">
        <v>4</v>
      </c>
      <c r="V8" s="44">
        <f t="shared" si="0"/>
        <v>180</v>
      </c>
      <c r="W8" s="45">
        <f t="shared" si="1"/>
        <v>24</v>
      </c>
      <c r="X8" s="178"/>
    </row>
    <row r="9" spans="1:24" ht="13.5" x14ac:dyDescent="0.3">
      <c r="A9" s="34" t="s">
        <v>65</v>
      </c>
      <c r="B9" s="46" t="s">
        <v>16</v>
      </c>
      <c r="C9" s="25" t="s">
        <v>115</v>
      </c>
      <c r="D9" s="179"/>
      <c r="E9" s="131"/>
      <c r="F9" s="131"/>
      <c r="G9" s="131"/>
      <c r="H9" s="44"/>
      <c r="I9" s="100"/>
      <c r="J9" s="60">
        <v>60</v>
      </c>
      <c r="K9" s="56" t="s">
        <v>109</v>
      </c>
      <c r="L9" s="9">
        <v>3</v>
      </c>
      <c r="M9" s="28">
        <v>60</v>
      </c>
      <c r="N9" s="28" t="s">
        <v>110</v>
      </c>
      <c r="O9" s="38">
        <v>3</v>
      </c>
      <c r="P9" s="39">
        <v>60</v>
      </c>
      <c r="Q9" s="56" t="s">
        <v>109</v>
      </c>
      <c r="R9" s="51">
        <v>3</v>
      </c>
      <c r="S9" s="52">
        <v>60</v>
      </c>
      <c r="T9" s="28" t="s">
        <v>110</v>
      </c>
      <c r="U9" s="53">
        <v>3</v>
      </c>
      <c r="V9" s="44">
        <f t="shared" si="0"/>
        <v>240</v>
      </c>
      <c r="W9" s="45">
        <f t="shared" si="1"/>
        <v>12</v>
      </c>
      <c r="X9" s="178"/>
    </row>
    <row r="10" spans="1:24" ht="13.5" x14ac:dyDescent="0.3">
      <c r="A10" s="34" t="s">
        <v>61</v>
      </c>
      <c r="B10" s="46" t="s">
        <v>16</v>
      </c>
      <c r="C10" s="54" t="s">
        <v>113</v>
      </c>
      <c r="D10" s="35">
        <v>15</v>
      </c>
      <c r="E10" s="26" t="s">
        <v>109</v>
      </c>
      <c r="F10" s="27">
        <v>1</v>
      </c>
      <c r="G10" s="26">
        <v>15</v>
      </c>
      <c r="H10" s="142" t="s">
        <v>109</v>
      </c>
      <c r="I10" s="66">
        <v>1</v>
      </c>
      <c r="J10" s="64">
        <v>15</v>
      </c>
      <c r="K10" s="50" t="s">
        <v>109</v>
      </c>
      <c r="L10" s="27">
        <v>1</v>
      </c>
      <c r="M10" s="26">
        <v>15</v>
      </c>
      <c r="N10" s="26" t="s">
        <v>109</v>
      </c>
      <c r="O10" s="36">
        <v>1</v>
      </c>
      <c r="P10" s="64">
        <v>15</v>
      </c>
      <c r="Q10" s="50" t="s">
        <v>109</v>
      </c>
      <c r="R10" s="27">
        <v>1</v>
      </c>
      <c r="S10" s="26">
        <v>15</v>
      </c>
      <c r="T10" s="26" t="s">
        <v>109</v>
      </c>
      <c r="U10" s="36">
        <v>1</v>
      </c>
      <c r="V10" s="44">
        <f t="shared" si="0"/>
        <v>90</v>
      </c>
      <c r="W10" s="45">
        <f t="shared" si="1"/>
        <v>6</v>
      </c>
      <c r="X10" s="178"/>
    </row>
    <row r="11" spans="1:24" ht="13.5" x14ac:dyDescent="0.3">
      <c r="A11" s="34" t="s">
        <v>20</v>
      </c>
      <c r="B11" s="46" t="s">
        <v>16</v>
      </c>
      <c r="C11" s="54" t="s">
        <v>94</v>
      </c>
      <c r="D11" s="35"/>
      <c r="E11" s="28"/>
      <c r="F11" s="27"/>
      <c r="G11" s="26"/>
      <c r="H11" s="113"/>
      <c r="I11" s="66"/>
      <c r="J11" s="60">
        <v>15</v>
      </c>
      <c r="K11" s="56" t="s">
        <v>109</v>
      </c>
      <c r="L11" s="9">
        <v>1</v>
      </c>
      <c r="M11" s="28">
        <v>15</v>
      </c>
      <c r="N11" s="28" t="s">
        <v>95</v>
      </c>
      <c r="O11" s="38">
        <v>1</v>
      </c>
      <c r="P11" s="39"/>
      <c r="Q11" s="57"/>
      <c r="R11" s="51"/>
      <c r="S11" s="52"/>
      <c r="T11" s="52"/>
      <c r="U11" s="53"/>
      <c r="V11" s="44">
        <f t="shared" si="0"/>
        <v>30</v>
      </c>
      <c r="W11" s="45">
        <f t="shared" si="1"/>
        <v>2</v>
      </c>
      <c r="X11" s="178"/>
    </row>
    <row r="12" spans="1:24" ht="13.5" x14ac:dyDescent="0.3">
      <c r="A12" s="34" t="s">
        <v>63</v>
      </c>
      <c r="B12" s="24" t="s">
        <v>19</v>
      </c>
      <c r="C12" s="58" t="s">
        <v>21</v>
      </c>
      <c r="D12" s="35">
        <v>15</v>
      </c>
      <c r="E12" s="28" t="s">
        <v>109</v>
      </c>
      <c r="F12" s="27">
        <v>1</v>
      </c>
      <c r="G12" s="26">
        <v>15</v>
      </c>
      <c r="H12" s="113" t="s">
        <v>109</v>
      </c>
      <c r="I12" s="66">
        <v>1</v>
      </c>
      <c r="J12" s="60">
        <v>15</v>
      </c>
      <c r="K12" s="56" t="s">
        <v>109</v>
      </c>
      <c r="L12" s="9">
        <v>1</v>
      </c>
      <c r="M12" s="28">
        <v>15</v>
      </c>
      <c r="N12" s="28" t="s">
        <v>109</v>
      </c>
      <c r="O12" s="38">
        <v>1</v>
      </c>
      <c r="P12" s="60">
        <v>15</v>
      </c>
      <c r="Q12" s="56" t="s">
        <v>109</v>
      </c>
      <c r="R12" s="9">
        <v>1</v>
      </c>
      <c r="S12" s="28">
        <v>15</v>
      </c>
      <c r="T12" s="28" t="s">
        <v>109</v>
      </c>
      <c r="U12" s="180">
        <v>1</v>
      </c>
      <c r="V12" s="44">
        <f t="shared" si="0"/>
        <v>90</v>
      </c>
      <c r="W12" s="45">
        <f t="shared" si="1"/>
        <v>6</v>
      </c>
      <c r="X12" s="178"/>
    </row>
    <row r="13" spans="1:24" ht="13.5" x14ac:dyDescent="0.3">
      <c r="A13" s="34" t="s">
        <v>66</v>
      </c>
      <c r="B13" s="24" t="s">
        <v>19</v>
      </c>
      <c r="C13" s="58" t="s">
        <v>21</v>
      </c>
      <c r="D13" s="35">
        <v>15</v>
      </c>
      <c r="E13" s="28" t="s">
        <v>109</v>
      </c>
      <c r="F13" s="27">
        <v>1</v>
      </c>
      <c r="G13" s="26">
        <v>15</v>
      </c>
      <c r="H13" s="113" t="s">
        <v>109</v>
      </c>
      <c r="I13" s="66">
        <v>1</v>
      </c>
      <c r="J13" s="60">
        <v>15</v>
      </c>
      <c r="K13" s="63" t="s">
        <v>109</v>
      </c>
      <c r="L13" s="86">
        <v>1</v>
      </c>
      <c r="M13" s="85">
        <v>15</v>
      </c>
      <c r="N13" s="85" t="s">
        <v>109</v>
      </c>
      <c r="O13" s="98">
        <v>1</v>
      </c>
      <c r="P13" s="60">
        <v>15</v>
      </c>
      <c r="Q13" s="63" t="s">
        <v>109</v>
      </c>
      <c r="R13" s="86">
        <v>1</v>
      </c>
      <c r="S13" s="85">
        <v>15</v>
      </c>
      <c r="T13" s="85" t="s">
        <v>109</v>
      </c>
      <c r="U13" s="98">
        <v>1</v>
      </c>
      <c r="V13" s="44">
        <f t="shared" si="0"/>
        <v>90</v>
      </c>
      <c r="W13" s="45">
        <f t="shared" si="1"/>
        <v>6</v>
      </c>
      <c r="X13" s="178"/>
    </row>
    <row r="14" spans="1:24" ht="13.5" x14ac:dyDescent="0.3">
      <c r="A14" s="34" t="s">
        <v>68</v>
      </c>
      <c r="B14" s="46" t="s">
        <v>16</v>
      </c>
      <c r="C14" s="25" t="s">
        <v>115</v>
      </c>
      <c r="D14" s="64"/>
      <c r="E14" s="30"/>
      <c r="F14" s="84"/>
      <c r="G14" s="30"/>
      <c r="H14" s="40"/>
      <c r="I14" s="66"/>
      <c r="J14" s="60">
        <v>30</v>
      </c>
      <c r="K14" s="63" t="s">
        <v>109</v>
      </c>
      <c r="L14" s="97">
        <v>1</v>
      </c>
      <c r="M14" s="63">
        <v>30</v>
      </c>
      <c r="N14" s="63" t="s">
        <v>95</v>
      </c>
      <c r="O14" s="98">
        <v>2</v>
      </c>
      <c r="P14" s="39"/>
      <c r="Q14" s="57"/>
      <c r="R14" s="51"/>
      <c r="S14" s="52"/>
      <c r="T14" s="52"/>
      <c r="U14" s="53"/>
      <c r="V14" s="44">
        <f t="shared" si="0"/>
        <v>60</v>
      </c>
      <c r="W14" s="45">
        <f t="shared" si="1"/>
        <v>3</v>
      </c>
      <c r="X14" s="178"/>
    </row>
    <row r="15" spans="1:24" ht="13.5" x14ac:dyDescent="0.3">
      <c r="A15" s="34" t="s">
        <v>86</v>
      </c>
      <c r="B15" s="46" t="s">
        <v>16</v>
      </c>
      <c r="C15" s="25" t="s">
        <v>115</v>
      </c>
      <c r="D15" s="64"/>
      <c r="E15" s="40"/>
      <c r="F15" s="65"/>
      <c r="G15" s="40"/>
      <c r="H15" s="40"/>
      <c r="I15" s="66"/>
      <c r="J15" s="60"/>
      <c r="K15" s="63"/>
      <c r="L15" s="97"/>
      <c r="M15" s="63"/>
      <c r="N15" s="63"/>
      <c r="O15" s="98"/>
      <c r="P15" s="39">
        <v>30</v>
      </c>
      <c r="Q15" s="57" t="s">
        <v>109</v>
      </c>
      <c r="R15" s="51">
        <v>1</v>
      </c>
      <c r="S15" s="52">
        <v>30</v>
      </c>
      <c r="T15" s="52" t="s">
        <v>95</v>
      </c>
      <c r="U15" s="53">
        <v>2</v>
      </c>
      <c r="V15" s="44">
        <f t="shared" si="0"/>
        <v>60</v>
      </c>
      <c r="W15" s="45">
        <f t="shared" si="1"/>
        <v>3</v>
      </c>
      <c r="X15" s="178"/>
    </row>
    <row r="16" spans="1:24" ht="13.5" x14ac:dyDescent="0.3">
      <c r="A16" s="34" t="s">
        <v>70</v>
      </c>
      <c r="B16" s="46" t="s">
        <v>16</v>
      </c>
      <c r="C16" s="54" t="s">
        <v>113</v>
      </c>
      <c r="D16" s="64">
        <v>15</v>
      </c>
      <c r="E16" s="63" t="s">
        <v>109</v>
      </c>
      <c r="F16" s="65">
        <v>1</v>
      </c>
      <c r="G16" s="40">
        <v>15</v>
      </c>
      <c r="H16" s="63" t="s">
        <v>109</v>
      </c>
      <c r="I16" s="66">
        <v>1</v>
      </c>
      <c r="J16" s="60">
        <v>15</v>
      </c>
      <c r="K16" s="63" t="s">
        <v>109</v>
      </c>
      <c r="L16" s="97">
        <v>1</v>
      </c>
      <c r="M16" s="63">
        <v>15</v>
      </c>
      <c r="N16" s="63" t="s">
        <v>109</v>
      </c>
      <c r="O16" s="98">
        <v>1</v>
      </c>
      <c r="P16" s="39"/>
      <c r="Q16" s="42"/>
      <c r="R16" s="31"/>
      <c r="S16" s="32"/>
      <c r="T16" s="32"/>
      <c r="U16" s="43"/>
      <c r="V16" s="44">
        <f t="shared" si="0"/>
        <v>60</v>
      </c>
      <c r="W16" s="45">
        <f t="shared" si="1"/>
        <v>4</v>
      </c>
      <c r="X16" s="178"/>
    </row>
    <row r="17" spans="1:24" ht="13.5" x14ac:dyDescent="0.3">
      <c r="A17" s="34" t="s">
        <v>47</v>
      </c>
      <c r="B17" s="46" t="s">
        <v>16</v>
      </c>
      <c r="C17" s="54" t="s">
        <v>113</v>
      </c>
      <c r="D17" s="64">
        <v>30</v>
      </c>
      <c r="E17" s="40" t="s">
        <v>109</v>
      </c>
      <c r="F17" s="65">
        <v>1</v>
      </c>
      <c r="G17" s="40">
        <v>30</v>
      </c>
      <c r="H17" s="40" t="s">
        <v>95</v>
      </c>
      <c r="I17" s="66">
        <v>2</v>
      </c>
      <c r="J17" s="60"/>
      <c r="K17" s="63"/>
      <c r="L17" s="97"/>
      <c r="M17" s="63"/>
      <c r="N17" s="63"/>
      <c r="O17" s="98"/>
      <c r="P17" s="39"/>
      <c r="Q17" s="63"/>
      <c r="R17" s="41"/>
      <c r="S17" s="42"/>
      <c r="T17" s="63"/>
      <c r="U17" s="43"/>
      <c r="V17" s="44">
        <f t="shared" si="0"/>
        <v>60</v>
      </c>
      <c r="W17" s="45">
        <f t="shared" si="1"/>
        <v>3</v>
      </c>
      <c r="X17" s="178"/>
    </row>
    <row r="18" spans="1:24" ht="13.5" x14ac:dyDescent="0.3">
      <c r="A18" s="34" t="s">
        <v>26</v>
      </c>
      <c r="B18" s="46" t="s">
        <v>16</v>
      </c>
      <c r="C18" s="54" t="s">
        <v>113</v>
      </c>
      <c r="D18" s="64">
        <v>30</v>
      </c>
      <c r="E18" s="63" t="s">
        <v>110</v>
      </c>
      <c r="F18" s="65">
        <v>1</v>
      </c>
      <c r="G18" s="40">
        <v>30</v>
      </c>
      <c r="H18" s="63" t="s">
        <v>95</v>
      </c>
      <c r="I18" s="66">
        <v>2</v>
      </c>
      <c r="J18" s="60"/>
      <c r="K18" s="63"/>
      <c r="L18" s="97"/>
      <c r="M18" s="63"/>
      <c r="N18" s="63"/>
      <c r="O18" s="98"/>
      <c r="P18" s="39"/>
      <c r="Q18" s="42"/>
      <c r="R18" s="41"/>
      <c r="S18" s="42"/>
      <c r="T18" s="42"/>
      <c r="U18" s="43"/>
      <c r="V18" s="44">
        <f t="shared" si="0"/>
        <v>60</v>
      </c>
      <c r="W18" s="45">
        <f t="shared" si="1"/>
        <v>3</v>
      </c>
      <c r="X18" s="178"/>
    </row>
    <row r="19" spans="1:24" ht="13.5" x14ac:dyDescent="0.3">
      <c r="A19" s="34" t="s">
        <v>27</v>
      </c>
      <c r="B19" s="46" t="s">
        <v>16</v>
      </c>
      <c r="C19" s="25" t="s">
        <v>115</v>
      </c>
      <c r="D19" s="64">
        <v>30</v>
      </c>
      <c r="E19" s="63" t="s">
        <v>109</v>
      </c>
      <c r="F19" s="65">
        <v>1</v>
      </c>
      <c r="G19" s="40">
        <v>30</v>
      </c>
      <c r="H19" s="63" t="s">
        <v>95</v>
      </c>
      <c r="I19" s="66">
        <v>2</v>
      </c>
      <c r="J19" s="60"/>
      <c r="K19" s="63"/>
      <c r="L19" s="97"/>
      <c r="M19" s="63"/>
      <c r="N19" s="63"/>
      <c r="O19" s="98"/>
      <c r="P19" s="39"/>
      <c r="Q19" s="42"/>
      <c r="R19" s="41"/>
      <c r="S19" s="42"/>
      <c r="T19" s="42"/>
      <c r="U19" s="43"/>
      <c r="V19" s="44">
        <f t="shared" si="0"/>
        <v>60</v>
      </c>
      <c r="W19" s="45">
        <f t="shared" si="1"/>
        <v>3</v>
      </c>
      <c r="X19" s="178"/>
    </row>
    <row r="20" spans="1:24" ht="13.5" x14ac:dyDescent="0.3">
      <c r="A20" s="34" t="s">
        <v>28</v>
      </c>
      <c r="B20" s="46" t="s">
        <v>16</v>
      </c>
      <c r="C20" s="25" t="s">
        <v>115</v>
      </c>
      <c r="D20" s="64"/>
      <c r="E20" s="49"/>
      <c r="F20" s="65"/>
      <c r="G20" s="40"/>
      <c r="H20" s="40"/>
      <c r="I20" s="66"/>
      <c r="J20" s="60"/>
      <c r="K20" s="63"/>
      <c r="L20" s="97"/>
      <c r="M20" s="63"/>
      <c r="N20" s="63"/>
      <c r="O20" s="98"/>
      <c r="P20" s="39">
        <v>15</v>
      </c>
      <c r="Q20" s="42" t="s">
        <v>109</v>
      </c>
      <c r="R20" s="41">
        <v>1</v>
      </c>
      <c r="S20" s="42"/>
      <c r="T20" s="42"/>
      <c r="U20" s="43"/>
      <c r="V20" s="44">
        <f t="shared" si="0"/>
        <v>15</v>
      </c>
      <c r="W20" s="45">
        <f t="shared" si="1"/>
        <v>1</v>
      </c>
      <c r="X20" s="178"/>
    </row>
    <row r="21" spans="1:24" ht="13.5" x14ac:dyDescent="0.35">
      <c r="A21" s="34" t="s">
        <v>29</v>
      </c>
      <c r="B21" s="46" t="s">
        <v>16</v>
      </c>
      <c r="C21" s="25" t="s">
        <v>115</v>
      </c>
      <c r="D21" s="105"/>
      <c r="E21" s="106"/>
      <c r="F21" s="107"/>
      <c r="G21" s="108">
        <v>15</v>
      </c>
      <c r="H21" s="63" t="s">
        <v>95</v>
      </c>
      <c r="I21" s="66">
        <v>1</v>
      </c>
      <c r="J21" s="60"/>
      <c r="K21" s="63"/>
      <c r="L21" s="97"/>
      <c r="M21" s="63"/>
      <c r="N21" s="63"/>
      <c r="O21" s="98"/>
      <c r="P21" s="39"/>
      <c r="Q21" s="42"/>
      <c r="R21" s="41"/>
      <c r="S21" s="42"/>
      <c r="T21" s="42"/>
      <c r="U21" s="43"/>
      <c r="V21" s="44">
        <f t="shared" si="0"/>
        <v>15</v>
      </c>
      <c r="W21" s="45">
        <f t="shared" si="1"/>
        <v>1</v>
      </c>
      <c r="X21" s="178"/>
    </row>
    <row r="22" spans="1:24" ht="13.5" x14ac:dyDescent="0.3">
      <c r="A22" s="34" t="s">
        <v>30</v>
      </c>
      <c r="B22" s="46" t="s">
        <v>16</v>
      </c>
      <c r="C22" s="25" t="s">
        <v>115</v>
      </c>
      <c r="D22" s="64">
        <v>2</v>
      </c>
      <c r="E22" s="85" t="s">
        <v>109</v>
      </c>
      <c r="F22" s="65">
        <v>0</v>
      </c>
      <c r="G22" s="40"/>
      <c r="H22" s="40"/>
      <c r="I22" s="66"/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0"/>
        <v>2</v>
      </c>
      <c r="W22" s="45">
        <f t="shared" si="1"/>
        <v>0</v>
      </c>
      <c r="X22" s="178"/>
    </row>
    <row r="23" spans="1:24" ht="13.5" x14ac:dyDescent="0.3">
      <c r="A23" s="34" t="s">
        <v>31</v>
      </c>
      <c r="B23" s="46" t="s">
        <v>16</v>
      </c>
      <c r="C23" s="25" t="s">
        <v>115</v>
      </c>
      <c r="D23" s="64">
        <v>3</v>
      </c>
      <c r="E23" s="63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0"/>
        <v>3</v>
      </c>
      <c r="W23" s="45">
        <f t="shared" si="1"/>
        <v>0</v>
      </c>
      <c r="X23" s="178"/>
    </row>
    <row r="24" spans="1:24" ht="13.5" x14ac:dyDescent="0.3">
      <c r="A24" s="67" t="s">
        <v>32</v>
      </c>
      <c r="B24" s="24" t="s">
        <v>19</v>
      </c>
      <c r="C24" s="54" t="s">
        <v>113</v>
      </c>
      <c r="D24" s="64">
        <v>30</v>
      </c>
      <c r="E24" s="76" t="s">
        <v>110</v>
      </c>
      <c r="F24" s="65">
        <v>2</v>
      </c>
      <c r="G24" s="40">
        <v>30</v>
      </c>
      <c r="H24" s="63" t="s">
        <v>110</v>
      </c>
      <c r="I24" s="66">
        <v>2</v>
      </c>
      <c r="J24" s="60">
        <v>30</v>
      </c>
      <c r="K24" s="63" t="s">
        <v>110</v>
      </c>
      <c r="L24" s="97">
        <v>2</v>
      </c>
      <c r="M24" s="63">
        <v>30</v>
      </c>
      <c r="N24" s="63" t="s">
        <v>95</v>
      </c>
      <c r="O24" s="98">
        <v>3</v>
      </c>
      <c r="P24" s="39"/>
      <c r="Q24" s="42"/>
      <c r="R24" s="41"/>
      <c r="S24" s="42"/>
      <c r="T24" s="42"/>
      <c r="U24" s="43"/>
      <c r="V24" s="44">
        <f t="shared" si="0"/>
        <v>120</v>
      </c>
      <c r="W24" s="45">
        <f t="shared" si="1"/>
        <v>9</v>
      </c>
      <c r="X24" s="178"/>
    </row>
    <row r="25" spans="1:24" ht="13.5" x14ac:dyDescent="0.3">
      <c r="A25" s="67" t="s">
        <v>33</v>
      </c>
      <c r="B25" s="24" t="s">
        <v>19</v>
      </c>
      <c r="C25" s="54" t="s">
        <v>113</v>
      </c>
      <c r="D25" s="218">
        <v>30</v>
      </c>
      <c r="E25" s="217" t="s">
        <v>109</v>
      </c>
      <c r="F25" s="219">
        <v>0</v>
      </c>
      <c r="G25" s="111"/>
      <c r="H25" s="63"/>
      <c r="I25" s="98"/>
      <c r="J25" s="68"/>
      <c r="K25" s="46"/>
      <c r="L25" s="46"/>
      <c r="M25" s="46"/>
      <c r="N25" s="46"/>
      <c r="O25" s="69"/>
      <c r="P25" s="39"/>
      <c r="Q25" s="42"/>
      <c r="R25" s="41"/>
      <c r="S25" s="42"/>
      <c r="T25" s="42"/>
      <c r="U25" s="43"/>
      <c r="V25" s="81">
        <f t="shared" si="0"/>
        <v>30</v>
      </c>
      <c r="W25" s="45">
        <f t="shared" si="1"/>
        <v>0</v>
      </c>
      <c r="X25" s="178"/>
    </row>
    <row r="26" spans="1:24" ht="14" thickBot="1" x14ac:dyDescent="0.35">
      <c r="A26" s="70" t="s">
        <v>48</v>
      </c>
      <c r="B26" s="71" t="s">
        <v>16</v>
      </c>
      <c r="C26" s="72" t="s">
        <v>115</v>
      </c>
      <c r="D26" s="102"/>
      <c r="E26" s="14"/>
      <c r="F26" s="103"/>
      <c r="G26" s="49"/>
      <c r="H26" s="49"/>
      <c r="I26" s="74"/>
      <c r="J26" s="75"/>
      <c r="K26" s="76"/>
      <c r="L26" s="77"/>
      <c r="M26" s="76">
        <v>15</v>
      </c>
      <c r="N26" s="76" t="s">
        <v>95</v>
      </c>
      <c r="O26" s="78">
        <v>1</v>
      </c>
      <c r="P26" s="79"/>
      <c r="Q26" s="76"/>
      <c r="R26" s="47"/>
      <c r="S26" s="48"/>
      <c r="T26" s="48"/>
      <c r="U26" s="80"/>
      <c r="V26" s="120">
        <f t="shared" si="0"/>
        <v>15</v>
      </c>
      <c r="W26" s="81">
        <f t="shared" si="1"/>
        <v>1</v>
      </c>
      <c r="X26" s="178"/>
    </row>
    <row r="27" spans="1:24" ht="14" thickBot="1" x14ac:dyDescent="0.35">
      <c r="A27" s="654" t="s">
        <v>143</v>
      </c>
      <c r="B27" s="655"/>
      <c r="C27" s="655"/>
      <c r="D27" s="655"/>
      <c r="E27" s="655"/>
      <c r="F27" s="655"/>
      <c r="G27" s="655"/>
      <c r="H27" s="655"/>
      <c r="I27" s="655"/>
      <c r="J27" s="655"/>
      <c r="K27" s="655"/>
      <c r="L27" s="655"/>
      <c r="M27" s="655"/>
      <c r="N27" s="655"/>
      <c r="O27" s="655"/>
      <c r="P27" s="655"/>
      <c r="Q27" s="655"/>
      <c r="R27" s="655"/>
      <c r="S27" s="655"/>
      <c r="T27" s="655"/>
      <c r="U27" s="655"/>
      <c r="V27" s="656"/>
      <c r="W27" s="112">
        <v>18</v>
      </c>
      <c r="X27" s="178"/>
    </row>
    <row r="28" spans="1:24" s="544" customFormat="1" ht="12" x14ac:dyDescent="0.25">
      <c r="A28" s="453"/>
      <c r="B28" s="454"/>
      <c r="C28" s="455" t="s">
        <v>36</v>
      </c>
      <c r="D28" s="498">
        <f>SUM(D5:D26)</f>
        <v>290</v>
      </c>
      <c r="E28" s="498"/>
      <c r="F28" s="499">
        <f>SUM(F2:F26)</f>
        <v>24</v>
      </c>
      <c r="G28" s="498">
        <f>SUM(G5:G26)</f>
        <v>270</v>
      </c>
      <c r="H28" s="498"/>
      <c r="I28" s="499">
        <f>SUM(I2:I26)</f>
        <v>28</v>
      </c>
      <c r="J28" s="500">
        <f>SUM(J5:J27)</f>
        <v>255</v>
      </c>
      <c r="K28" s="500"/>
      <c r="L28" s="501">
        <f>SUM(L2:L27)</f>
        <v>25</v>
      </c>
      <c r="M28" s="500">
        <f>SUM(M5:M27)</f>
        <v>270</v>
      </c>
      <c r="N28" s="500"/>
      <c r="O28" s="502">
        <f>SUM(O2:O27)</f>
        <v>28</v>
      </c>
      <c r="P28" s="503">
        <f>SUM(P5:P27)</f>
        <v>240</v>
      </c>
      <c r="Q28" s="503"/>
      <c r="R28" s="504">
        <f>SUM(R2:R27)</f>
        <v>24</v>
      </c>
      <c r="S28" s="503">
        <f>SUM(S5:S27)</f>
        <v>225</v>
      </c>
      <c r="T28" s="503"/>
      <c r="U28" s="504">
        <f>SUM(U2:U27)</f>
        <v>33</v>
      </c>
      <c r="V28" s="455">
        <f>SUM(V5:V26)</f>
        <v>1550</v>
      </c>
      <c r="W28" s="545">
        <f>SUM(W2:W26)</f>
        <v>162</v>
      </c>
      <c r="X28" s="543"/>
    </row>
    <row r="29" spans="1:24" s="544" customFormat="1" ht="12" x14ac:dyDescent="0.25">
      <c r="A29" s="454"/>
      <c r="B29" s="454"/>
      <c r="C29" s="465" t="s">
        <v>37</v>
      </c>
      <c r="D29" s="698">
        <f>SUM(D28,G28)-(D12+G12+D13+G13)</f>
        <v>500</v>
      </c>
      <c r="E29" s="698"/>
      <c r="F29" s="698"/>
      <c r="G29" s="698">
        <f>SUM(F28,I28)</f>
        <v>52</v>
      </c>
      <c r="H29" s="698"/>
      <c r="I29" s="698"/>
      <c r="J29" s="698">
        <f>SUM(J28,M28)-(J12+M12+J13+M13)</f>
        <v>465</v>
      </c>
      <c r="K29" s="698"/>
      <c r="L29" s="698"/>
      <c r="M29" s="698">
        <f>SUM(L28,O28)</f>
        <v>53</v>
      </c>
      <c r="N29" s="698"/>
      <c r="O29" s="698"/>
      <c r="P29" s="698">
        <f>SUM(P28,S28)-(P12+S12+P13+S13)</f>
        <v>405</v>
      </c>
      <c r="Q29" s="698"/>
      <c r="R29" s="698"/>
      <c r="S29" s="698">
        <f>SUM(R28,U28)</f>
        <v>57</v>
      </c>
      <c r="T29" s="698"/>
      <c r="U29" s="698"/>
      <c r="V29" s="507"/>
      <c r="W29" s="508">
        <f>W28+W27</f>
        <v>180</v>
      </c>
      <c r="X29" s="543"/>
    </row>
    <row r="30" spans="1:24" s="544" customFormat="1" ht="12" x14ac:dyDescent="0.35">
      <c r="A30" s="454"/>
      <c r="B30" s="454"/>
      <c r="C30" s="454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  <c r="U30" s="467"/>
      <c r="V30" s="510">
        <f>SUM(W27,W25,W24,W13,W12,W8,W6,)</f>
        <v>67</v>
      </c>
      <c r="W30" s="469" t="s">
        <v>7</v>
      </c>
      <c r="X30" s="543"/>
    </row>
    <row r="31" spans="1:24" ht="13.5" hidden="1" x14ac:dyDescent="0.3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153">
        <f>(100*V30)/W29</f>
        <v>37.222222222222221</v>
      </c>
      <c r="W31" s="61"/>
      <c r="X31" s="178"/>
    </row>
    <row r="32" spans="1:24" x14ac:dyDescent="0.3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</row>
    <row r="33" spans="1:24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</row>
  </sheetData>
  <sheetProtection selectLockedCells="1" selectUnlockedCells="1"/>
  <mergeCells count="22">
    <mergeCell ref="D3:F3"/>
    <mergeCell ref="P2:U2"/>
    <mergeCell ref="A2:A4"/>
    <mergeCell ref="B2:B4"/>
    <mergeCell ref="C2:C4"/>
    <mergeCell ref="J2:O2"/>
    <mergeCell ref="A27:V27"/>
    <mergeCell ref="A1:W1"/>
    <mergeCell ref="D29:F29"/>
    <mergeCell ref="G29:I29"/>
    <mergeCell ref="J29:L29"/>
    <mergeCell ref="M29:O29"/>
    <mergeCell ref="P29:R29"/>
    <mergeCell ref="S29:U29"/>
    <mergeCell ref="V2:V4"/>
    <mergeCell ref="G3:I3"/>
    <mergeCell ref="J3:L3"/>
    <mergeCell ref="M3:O3"/>
    <mergeCell ref="P3:R3"/>
    <mergeCell ref="S3:U3"/>
    <mergeCell ref="D2:I2"/>
    <mergeCell ref="W2:W4"/>
  </mergeCells>
  <pageMargins left="0.23622047244094491" right="0.23622047244094491" top="0.39370078740157483" bottom="0.39370078740157483" header="0" footer="0"/>
  <pageSetup paperSize="9" scale="91" firstPageNumber="0" fitToHeight="0" orientation="landscape" horizontalDpi="12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-0.499984740745262"/>
    <pageSetUpPr fitToPage="1"/>
  </sheetPr>
  <dimension ref="A1:X33"/>
  <sheetViews>
    <sheetView zoomScaleNormal="100" workbookViewId="0">
      <selection activeCell="AA11" sqref="AA11"/>
    </sheetView>
  </sheetViews>
  <sheetFormatPr defaultColWidth="8.81640625" defaultRowHeight="13.5" x14ac:dyDescent="0.35"/>
  <cols>
    <col min="1" max="1" width="31" style="4" bestFit="1" customWidth="1"/>
    <col min="2" max="2" width="13.54296875" style="4" bestFit="1" customWidth="1"/>
    <col min="3" max="3" width="8.453125" style="4" bestFit="1" customWidth="1"/>
    <col min="4" max="4" width="5.54296875" style="4" bestFit="1" customWidth="1"/>
    <col min="5" max="5" width="4" style="4" bestFit="1" customWidth="1"/>
    <col min="6" max="6" width="5.26953125" style="4" bestFit="1" customWidth="1"/>
    <col min="7" max="7" width="5.54296875" style="4" bestFit="1" customWidth="1"/>
    <col min="8" max="8" width="4" style="4" bestFit="1" customWidth="1"/>
    <col min="9" max="9" width="5.26953125" style="4" bestFit="1" customWidth="1"/>
    <col min="10" max="10" width="5.54296875" style="4" bestFit="1" customWidth="1"/>
    <col min="11" max="11" width="4" style="4" bestFit="1" customWidth="1"/>
    <col min="12" max="12" width="5.26953125" style="4" bestFit="1" customWidth="1"/>
    <col min="13" max="13" width="5.54296875" style="4" bestFit="1" customWidth="1"/>
    <col min="14" max="14" width="4" style="4" bestFit="1" customWidth="1"/>
    <col min="15" max="15" width="5.26953125" style="4" bestFit="1" customWidth="1"/>
    <col min="16" max="16" width="6.1796875" style="4" bestFit="1" customWidth="1"/>
    <col min="17" max="17" width="6.26953125" style="4" bestFit="1" customWidth="1"/>
    <col min="18" max="16384" width="8.81640625" style="4"/>
  </cols>
  <sheetData>
    <row r="1" spans="1:24" s="427" customFormat="1" ht="12.5" thickBot="1" x14ac:dyDescent="0.4">
      <c r="A1" s="658" t="s">
        <v>166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8"/>
      <c r="Q1" s="658"/>
      <c r="R1" s="506"/>
      <c r="S1" s="506"/>
      <c r="T1" s="506"/>
      <c r="U1" s="506"/>
      <c r="V1" s="506"/>
      <c r="W1" s="506"/>
      <c r="X1" s="506"/>
    </row>
    <row r="2" spans="1:24" s="427" customFormat="1" ht="12" x14ac:dyDescent="0.35">
      <c r="A2" s="713" t="s">
        <v>0</v>
      </c>
      <c r="B2" s="714" t="s">
        <v>1</v>
      </c>
      <c r="C2" s="715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96" t="s">
        <v>6</v>
      </c>
      <c r="Q2" s="652" t="s">
        <v>7</v>
      </c>
      <c r="R2" s="506"/>
      <c r="S2" s="506"/>
      <c r="T2" s="506"/>
      <c r="U2" s="506"/>
      <c r="V2" s="506"/>
      <c r="W2" s="546"/>
      <c r="X2" s="506"/>
    </row>
    <row r="3" spans="1:24" s="427" customFormat="1" ht="12" x14ac:dyDescent="0.35">
      <c r="A3" s="713"/>
      <c r="B3" s="714"/>
      <c r="C3" s="715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96"/>
      <c r="Q3" s="652"/>
      <c r="R3" s="506"/>
      <c r="S3" s="506"/>
      <c r="T3" s="506"/>
      <c r="U3" s="506"/>
      <c r="V3" s="506"/>
      <c r="W3" s="547"/>
      <c r="X3" s="506"/>
    </row>
    <row r="4" spans="1:24" s="427" customFormat="1" ht="12.5" thickBot="1" x14ac:dyDescent="0.4">
      <c r="A4" s="713"/>
      <c r="B4" s="714"/>
      <c r="C4" s="715"/>
      <c r="D4" s="470" t="s">
        <v>14</v>
      </c>
      <c r="E4" s="471" t="s">
        <v>15</v>
      </c>
      <c r="F4" s="472" t="s">
        <v>7</v>
      </c>
      <c r="G4" s="471" t="s">
        <v>14</v>
      </c>
      <c r="H4" s="471" t="s">
        <v>15</v>
      </c>
      <c r="I4" s="473" t="s">
        <v>7</v>
      </c>
      <c r="J4" s="474" t="s">
        <v>14</v>
      </c>
      <c r="K4" s="471" t="s">
        <v>15</v>
      </c>
      <c r="L4" s="475" t="s">
        <v>7</v>
      </c>
      <c r="M4" s="476" t="s">
        <v>14</v>
      </c>
      <c r="N4" s="471" t="s">
        <v>15</v>
      </c>
      <c r="O4" s="477" t="s">
        <v>7</v>
      </c>
      <c r="P4" s="696"/>
      <c r="Q4" s="652"/>
      <c r="R4" s="506"/>
      <c r="S4" s="506"/>
      <c r="T4" s="506"/>
      <c r="U4" s="506"/>
      <c r="V4" s="506"/>
      <c r="W4" s="548"/>
      <c r="X4" s="506"/>
    </row>
    <row r="5" spans="1:24" ht="15" customHeight="1" x14ac:dyDescent="0.35">
      <c r="A5" s="34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13">
        <v>30</v>
      </c>
      <c r="K5" s="30" t="s">
        <v>108</v>
      </c>
      <c r="L5" s="86">
        <v>12</v>
      </c>
      <c r="M5" s="85">
        <v>30</v>
      </c>
      <c r="N5" s="30" t="s">
        <v>109</v>
      </c>
      <c r="O5" s="17">
        <v>24</v>
      </c>
      <c r="P5" s="44">
        <f t="shared" ref="P5:P20" si="0">SUM(D5,G5,J5,M5)</f>
        <v>120</v>
      </c>
      <c r="Q5" s="45">
        <f t="shared" ref="Q5:Q20" si="1">SUM(F5,I5,L5,O5)</f>
        <v>56</v>
      </c>
      <c r="R5" s="83"/>
      <c r="S5" s="83"/>
      <c r="T5" s="83"/>
      <c r="U5" s="83"/>
      <c r="V5" s="83"/>
      <c r="W5" s="83"/>
      <c r="X5" s="83"/>
    </row>
    <row r="6" spans="1:24" x14ac:dyDescent="0.35">
      <c r="A6" s="34" t="s">
        <v>38</v>
      </c>
      <c r="B6" s="24" t="s">
        <v>19</v>
      </c>
      <c r="C6" s="58" t="s">
        <v>113</v>
      </c>
      <c r="D6" s="64"/>
      <c r="E6" s="40"/>
      <c r="F6" s="65"/>
      <c r="G6" s="40"/>
      <c r="H6" s="40"/>
      <c r="I6" s="66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5">
      <c r="A7" s="34" t="s">
        <v>39</v>
      </c>
      <c r="B7" s="24" t="s">
        <v>19</v>
      </c>
      <c r="C7" s="58" t="s">
        <v>94</v>
      </c>
      <c r="D7" s="64"/>
      <c r="E7" s="40"/>
      <c r="F7" s="65"/>
      <c r="G7" s="40"/>
      <c r="H7" s="40"/>
      <c r="I7" s="66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5">
      <c r="A8" s="34" t="s">
        <v>91</v>
      </c>
      <c r="B8" s="24" t="s">
        <v>19</v>
      </c>
      <c r="C8" s="176" t="s">
        <v>115</v>
      </c>
      <c r="D8" s="64">
        <v>30</v>
      </c>
      <c r="E8" s="40" t="s">
        <v>108</v>
      </c>
      <c r="F8" s="65">
        <v>3</v>
      </c>
      <c r="G8" s="40">
        <v>30</v>
      </c>
      <c r="H8" s="40" t="s">
        <v>108</v>
      </c>
      <c r="I8" s="66">
        <v>3</v>
      </c>
      <c r="J8" s="64">
        <v>30</v>
      </c>
      <c r="K8" s="40" t="s">
        <v>108</v>
      </c>
      <c r="L8" s="65">
        <v>3</v>
      </c>
      <c r="M8" s="40">
        <v>30</v>
      </c>
      <c r="N8" s="40" t="s">
        <v>108</v>
      </c>
      <c r="O8" s="66">
        <v>3</v>
      </c>
      <c r="P8" s="44">
        <f t="shared" si="0"/>
        <v>120</v>
      </c>
      <c r="Q8" s="45">
        <f t="shared" si="1"/>
        <v>12</v>
      </c>
      <c r="R8" s="83"/>
      <c r="S8" s="83"/>
      <c r="T8" s="83"/>
      <c r="U8" s="83"/>
      <c r="V8" s="83"/>
      <c r="W8" s="83"/>
      <c r="X8" s="83"/>
    </row>
    <row r="9" spans="1:24" x14ac:dyDescent="0.35">
      <c r="A9" s="34" t="s">
        <v>65</v>
      </c>
      <c r="B9" s="24" t="s">
        <v>19</v>
      </c>
      <c r="C9" s="176" t="s">
        <v>115</v>
      </c>
      <c r="D9" s="60">
        <v>60</v>
      </c>
      <c r="E9" s="40" t="s">
        <v>109</v>
      </c>
      <c r="F9" s="97">
        <v>3</v>
      </c>
      <c r="G9" s="63">
        <v>60</v>
      </c>
      <c r="H9" s="40" t="s">
        <v>110</v>
      </c>
      <c r="I9" s="98">
        <v>3</v>
      </c>
      <c r="J9" s="99">
        <v>60</v>
      </c>
      <c r="K9" s="45" t="s">
        <v>110</v>
      </c>
      <c r="L9" s="45">
        <v>3</v>
      </c>
      <c r="M9" s="46"/>
      <c r="N9" s="46"/>
      <c r="O9" s="69"/>
      <c r="P9" s="44">
        <f t="shared" si="0"/>
        <v>180</v>
      </c>
      <c r="Q9" s="45">
        <f t="shared" si="1"/>
        <v>9</v>
      </c>
      <c r="R9" s="83"/>
      <c r="S9" s="83"/>
      <c r="T9" s="83"/>
      <c r="U9" s="83"/>
      <c r="V9" s="83"/>
      <c r="W9" s="83"/>
      <c r="X9" s="83"/>
    </row>
    <row r="10" spans="1:24" x14ac:dyDescent="0.35">
      <c r="A10" s="34" t="s">
        <v>23</v>
      </c>
      <c r="B10" s="24" t="s">
        <v>19</v>
      </c>
      <c r="C10" s="58" t="s">
        <v>21</v>
      </c>
      <c r="D10" s="64">
        <v>30</v>
      </c>
      <c r="E10" s="63" t="s">
        <v>109</v>
      </c>
      <c r="F10" s="65">
        <v>2</v>
      </c>
      <c r="G10" s="40">
        <v>30</v>
      </c>
      <c r="H10" s="63" t="s">
        <v>109</v>
      </c>
      <c r="I10" s="66">
        <v>2</v>
      </c>
      <c r="J10" s="60">
        <v>30</v>
      </c>
      <c r="K10" s="63" t="s">
        <v>109</v>
      </c>
      <c r="L10" s="97">
        <v>2</v>
      </c>
      <c r="M10" s="63">
        <v>30</v>
      </c>
      <c r="N10" s="63" t="s">
        <v>109</v>
      </c>
      <c r="O10" s="98">
        <v>2</v>
      </c>
      <c r="P10" s="44">
        <f t="shared" si="0"/>
        <v>120</v>
      </c>
      <c r="Q10" s="45">
        <f t="shared" si="1"/>
        <v>8</v>
      </c>
      <c r="R10" s="83"/>
      <c r="S10" s="83"/>
      <c r="T10" s="83"/>
      <c r="U10" s="83"/>
      <c r="V10" s="83"/>
      <c r="W10" s="83"/>
      <c r="X10" s="83"/>
    </row>
    <row r="11" spans="1:24" x14ac:dyDescent="0.35">
      <c r="A11" s="70" t="s">
        <v>66</v>
      </c>
      <c r="B11" s="24" t="s">
        <v>19</v>
      </c>
      <c r="C11" s="58" t="s">
        <v>21</v>
      </c>
      <c r="D11" s="64">
        <v>15</v>
      </c>
      <c r="E11" s="63" t="s">
        <v>109</v>
      </c>
      <c r="F11" s="65">
        <v>1</v>
      </c>
      <c r="G11" s="40">
        <v>15</v>
      </c>
      <c r="H11" s="63" t="s">
        <v>109</v>
      </c>
      <c r="I11" s="66">
        <v>1</v>
      </c>
      <c r="J11" s="60">
        <v>15</v>
      </c>
      <c r="K11" s="63" t="s">
        <v>109</v>
      </c>
      <c r="L11" s="97">
        <v>1</v>
      </c>
      <c r="M11" s="63">
        <v>15</v>
      </c>
      <c r="N11" s="63" t="s">
        <v>109</v>
      </c>
      <c r="O11" s="98">
        <v>1</v>
      </c>
      <c r="P11" s="44">
        <f t="shared" si="0"/>
        <v>60</v>
      </c>
      <c r="Q11" s="45">
        <f t="shared" si="1"/>
        <v>4</v>
      </c>
      <c r="R11" s="83"/>
      <c r="S11" s="83"/>
      <c r="T11" s="83"/>
      <c r="U11" s="83"/>
      <c r="V11" s="83"/>
      <c r="W11" s="83"/>
      <c r="X11" s="83"/>
    </row>
    <row r="12" spans="1:24" x14ac:dyDescent="0.35">
      <c r="A12" s="92" t="s">
        <v>78</v>
      </c>
      <c r="B12" s="96" t="s">
        <v>16</v>
      </c>
      <c r="C12" s="176" t="s">
        <v>115</v>
      </c>
      <c r="D12" s="60">
        <v>30</v>
      </c>
      <c r="E12" s="63" t="s">
        <v>109</v>
      </c>
      <c r="F12" s="97">
        <v>1</v>
      </c>
      <c r="G12" s="63">
        <v>30</v>
      </c>
      <c r="H12" s="63" t="s">
        <v>110</v>
      </c>
      <c r="I12" s="98">
        <v>1</v>
      </c>
      <c r="J12" s="60"/>
      <c r="K12" s="63"/>
      <c r="L12" s="97"/>
      <c r="M12" s="63"/>
      <c r="N12" s="63"/>
      <c r="O12" s="98"/>
      <c r="P12" s="44">
        <f t="shared" si="0"/>
        <v>60</v>
      </c>
      <c r="Q12" s="45">
        <f t="shared" si="1"/>
        <v>2</v>
      </c>
      <c r="R12" s="83"/>
      <c r="S12" s="83"/>
      <c r="T12" s="83"/>
      <c r="U12" s="83"/>
      <c r="V12" s="83"/>
      <c r="W12" s="83"/>
      <c r="X12" s="83"/>
    </row>
    <row r="13" spans="1:24" x14ac:dyDescent="0.35">
      <c r="A13" s="92" t="s">
        <v>77</v>
      </c>
      <c r="B13" s="96" t="s">
        <v>16</v>
      </c>
      <c r="C13" s="176" t="s">
        <v>115</v>
      </c>
      <c r="D13" s="60">
        <v>30</v>
      </c>
      <c r="E13" s="76" t="s">
        <v>109</v>
      </c>
      <c r="F13" s="77">
        <v>1</v>
      </c>
      <c r="G13" s="76">
        <v>30</v>
      </c>
      <c r="H13" s="76" t="s">
        <v>110</v>
      </c>
      <c r="I13" s="98">
        <v>1</v>
      </c>
      <c r="J13" s="99"/>
      <c r="K13" s="45"/>
      <c r="L13" s="45"/>
      <c r="M13" s="45"/>
      <c r="N13" s="45"/>
      <c r="O13" s="100"/>
      <c r="P13" s="44">
        <f t="shared" si="0"/>
        <v>60</v>
      </c>
      <c r="Q13" s="45">
        <f t="shared" si="1"/>
        <v>2</v>
      </c>
      <c r="R13" s="83"/>
      <c r="S13" s="83"/>
      <c r="T13" s="83"/>
      <c r="U13" s="83"/>
      <c r="V13" s="83"/>
      <c r="W13" s="83"/>
      <c r="X13" s="83"/>
    </row>
    <row r="14" spans="1:24" ht="15" customHeight="1" x14ac:dyDescent="0.35">
      <c r="A14" s="92" t="s">
        <v>129</v>
      </c>
      <c r="B14" s="96" t="s">
        <v>16</v>
      </c>
      <c r="C14" s="25" t="s">
        <v>115</v>
      </c>
      <c r="D14" s="37"/>
      <c r="E14" s="28"/>
      <c r="F14" s="9"/>
      <c r="G14" s="28">
        <v>30</v>
      </c>
      <c r="H14" s="28" t="s">
        <v>110</v>
      </c>
      <c r="I14" s="38">
        <v>2</v>
      </c>
      <c r="J14" s="99"/>
      <c r="K14" s="45"/>
      <c r="L14" s="45"/>
      <c r="M14" s="45"/>
      <c r="N14" s="45"/>
      <c r="O14" s="100"/>
      <c r="P14" s="44">
        <f t="shared" si="0"/>
        <v>30</v>
      </c>
      <c r="Q14" s="45">
        <f t="shared" si="1"/>
        <v>2</v>
      </c>
      <c r="R14" s="83"/>
      <c r="S14" s="83"/>
      <c r="T14" s="83"/>
      <c r="U14" s="83"/>
      <c r="V14" s="83"/>
      <c r="W14" s="83"/>
      <c r="X14" s="83"/>
    </row>
    <row r="15" spans="1:24" x14ac:dyDescent="0.35">
      <c r="A15" s="92" t="s">
        <v>130</v>
      </c>
      <c r="B15" s="96" t="s">
        <v>16</v>
      </c>
      <c r="C15" s="25" t="s">
        <v>115</v>
      </c>
      <c r="D15" s="35">
        <v>30</v>
      </c>
      <c r="E15" s="28" t="s">
        <v>110</v>
      </c>
      <c r="F15" s="27">
        <v>2</v>
      </c>
      <c r="G15" s="26"/>
      <c r="H15" s="28"/>
      <c r="I15" s="36"/>
      <c r="J15" s="99"/>
      <c r="K15" s="45"/>
      <c r="L15" s="45"/>
      <c r="M15" s="45"/>
      <c r="N15" s="45"/>
      <c r="O15" s="100"/>
      <c r="P15" s="44">
        <f t="shared" si="0"/>
        <v>30</v>
      </c>
      <c r="Q15" s="45">
        <f t="shared" si="1"/>
        <v>2</v>
      </c>
      <c r="R15" s="83"/>
      <c r="S15" s="83"/>
      <c r="T15" s="83"/>
      <c r="U15" s="83"/>
      <c r="V15" s="83"/>
      <c r="W15" s="83"/>
      <c r="X15" s="83"/>
    </row>
    <row r="16" spans="1:24" x14ac:dyDescent="0.35">
      <c r="A16" s="109" t="s">
        <v>89</v>
      </c>
      <c r="B16" s="93" t="s">
        <v>16</v>
      </c>
      <c r="C16" s="176" t="s">
        <v>115</v>
      </c>
      <c r="D16" s="35">
        <v>30</v>
      </c>
      <c r="E16" s="26" t="s">
        <v>95</v>
      </c>
      <c r="F16" s="27">
        <v>2</v>
      </c>
      <c r="G16" s="106"/>
      <c r="H16" s="106"/>
      <c r="I16" s="115"/>
      <c r="J16" s="60"/>
      <c r="K16" s="63"/>
      <c r="L16" s="77"/>
      <c r="M16" s="76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5">
      <c r="A17" s="109" t="s">
        <v>141</v>
      </c>
      <c r="B17" s="93" t="s">
        <v>16</v>
      </c>
      <c r="C17" s="25" t="s">
        <v>115</v>
      </c>
      <c r="D17" s="156"/>
      <c r="E17" s="106"/>
      <c r="F17" s="106"/>
      <c r="G17" s="26">
        <v>30</v>
      </c>
      <c r="H17" s="26" t="s">
        <v>95</v>
      </c>
      <c r="I17" s="36">
        <v>2</v>
      </c>
      <c r="J17" s="60"/>
      <c r="K17" s="56"/>
      <c r="L17" s="9"/>
      <c r="M17" s="28"/>
      <c r="N17" s="113"/>
      <c r="O17" s="98"/>
      <c r="P17" s="44">
        <f t="shared" si="0"/>
        <v>30</v>
      </c>
      <c r="Q17" s="45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5">
      <c r="A18" s="92" t="s">
        <v>99</v>
      </c>
      <c r="B18" s="96" t="s">
        <v>16</v>
      </c>
      <c r="C18" s="176" t="s">
        <v>115</v>
      </c>
      <c r="D18" s="35"/>
      <c r="E18" s="28"/>
      <c r="F18" s="27"/>
      <c r="G18" s="26"/>
      <c r="H18" s="28"/>
      <c r="I18" s="36"/>
      <c r="J18" s="26">
        <v>30</v>
      </c>
      <c r="K18" s="177" t="s">
        <v>95</v>
      </c>
      <c r="L18" s="27">
        <v>2</v>
      </c>
      <c r="M18" s="28"/>
      <c r="N18" s="113"/>
      <c r="O18" s="98"/>
      <c r="P18" s="44">
        <f t="shared" si="0"/>
        <v>30</v>
      </c>
      <c r="Q18" s="45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5">
      <c r="A19" s="92" t="s">
        <v>40</v>
      </c>
      <c r="B19" s="96" t="s">
        <v>16</v>
      </c>
      <c r="C19" s="176" t="s">
        <v>115</v>
      </c>
      <c r="D19" s="35">
        <v>30</v>
      </c>
      <c r="E19" s="26" t="s">
        <v>109</v>
      </c>
      <c r="F19" s="27">
        <v>1</v>
      </c>
      <c r="G19" s="26">
        <v>30</v>
      </c>
      <c r="H19" s="26" t="s">
        <v>95</v>
      </c>
      <c r="I19" s="36">
        <v>2</v>
      </c>
      <c r="J19" s="60"/>
      <c r="K19" s="56"/>
      <c r="L19" s="9"/>
      <c r="M19" s="28"/>
      <c r="N19" s="113"/>
      <c r="O19" s="98"/>
      <c r="P19" s="44">
        <f t="shared" si="0"/>
        <v>60</v>
      </c>
      <c r="Q19" s="45">
        <f t="shared" si="1"/>
        <v>3</v>
      </c>
      <c r="R19" s="83"/>
      <c r="S19" s="83"/>
      <c r="T19" s="83"/>
      <c r="U19" s="83"/>
      <c r="V19" s="83"/>
      <c r="W19" s="83"/>
      <c r="X19" s="83"/>
    </row>
    <row r="20" spans="1:24" ht="14" thickBot="1" x14ac:dyDescent="0.4">
      <c r="A20" s="213" t="s">
        <v>43</v>
      </c>
      <c r="B20" s="118" t="s">
        <v>19</v>
      </c>
      <c r="C20" s="119" t="s">
        <v>113</v>
      </c>
      <c r="D20" s="102">
        <v>30</v>
      </c>
      <c r="E20" s="16" t="s">
        <v>110</v>
      </c>
      <c r="F20" s="73">
        <v>2</v>
      </c>
      <c r="G20" s="14">
        <v>30</v>
      </c>
      <c r="H20" s="16" t="s">
        <v>95</v>
      </c>
      <c r="I20" s="74">
        <v>3</v>
      </c>
      <c r="J20" s="75"/>
      <c r="K20" s="76"/>
      <c r="L20" s="15"/>
      <c r="M20" s="16"/>
      <c r="N20" s="76"/>
      <c r="O20" s="78"/>
      <c r="P20" s="81">
        <f t="shared" si="0"/>
        <v>60</v>
      </c>
      <c r="Q20" s="82">
        <f t="shared" si="1"/>
        <v>5</v>
      </c>
      <c r="R20" s="83"/>
      <c r="S20" s="83"/>
      <c r="T20" s="83"/>
      <c r="U20" s="83"/>
      <c r="V20" s="83"/>
      <c r="W20" s="83"/>
      <c r="X20" s="83"/>
    </row>
    <row r="21" spans="1:24" ht="14" thickBot="1" x14ac:dyDescent="0.4">
      <c r="A21" s="687" t="s">
        <v>143</v>
      </c>
      <c r="B21" s="688"/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9"/>
      <c r="Q21" s="121">
        <v>2</v>
      </c>
      <c r="R21" s="83"/>
      <c r="S21" s="83"/>
      <c r="T21" s="83"/>
      <c r="U21" s="83"/>
      <c r="V21" s="83"/>
      <c r="W21" s="83"/>
      <c r="X21" s="83"/>
    </row>
    <row r="22" spans="1:24" s="427" customFormat="1" ht="12" x14ac:dyDescent="0.35">
      <c r="A22" s="453"/>
      <c r="B22" s="482"/>
      <c r="C22" s="463" t="s">
        <v>36</v>
      </c>
      <c r="D22" s="456">
        <f>SUM(D4:D20)</f>
        <v>345</v>
      </c>
      <c r="E22" s="456"/>
      <c r="F22" s="457">
        <f>SUM(F4:F20)</f>
        <v>28</v>
      </c>
      <c r="G22" s="456">
        <f>SUM(G4:G20)</f>
        <v>345</v>
      </c>
      <c r="H22" s="456"/>
      <c r="I22" s="457">
        <f>SUM(I4:I20)</f>
        <v>30</v>
      </c>
      <c r="J22" s="458">
        <f>SUM(J4:J21)</f>
        <v>210</v>
      </c>
      <c r="K22" s="458"/>
      <c r="L22" s="460">
        <f>SUM(L4:L21)</f>
        <v>26</v>
      </c>
      <c r="M22" s="458">
        <f>SUM(M4:M20)</f>
        <v>109</v>
      </c>
      <c r="N22" s="458"/>
      <c r="O22" s="460">
        <f>SUM(O4:O20)</f>
        <v>34</v>
      </c>
      <c r="P22" s="492">
        <f>SUM(P4:P20)</f>
        <v>1009</v>
      </c>
      <c r="Q22" s="493">
        <f>SUM(Q4:Q20)</f>
        <v>118</v>
      </c>
      <c r="R22" s="506"/>
      <c r="S22" s="506"/>
      <c r="T22" s="506"/>
      <c r="U22" s="506"/>
      <c r="V22" s="506"/>
      <c r="W22" s="506"/>
      <c r="X22" s="506"/>
    </row>
    <row r="23" spans="1:24" s="427" customFormat="1" ht="12" x14ac:dyDescent="0.35">
      <c r="A23" s="454"/>
      <c r="B23" s="454"/>
      <c r="C23" s="541" t="s">
        <v>37</v>
      </c>
      <c r="D23" s="651">
        <f>SUM(D22,G22)-(D10+D11+G10+G11)</f>
        <v>600</v>
      </c>
      <c r="E23" s="651"/>
      <c r="F23" s="651"/>
      <c r="G23" s="651">
        <f>SUM(F22,I22)</f>
        <v>58</v>
      </c>
      <c r="H23" s="651"/>
      <c r="I23" s="651"/>
      <c r="J23" s="651">
        <f>SUM(J22,M22)-(J10+J11+M10+M11)</f>
        <v>229</v>
      </c>
      <c r="K23" s="651"/>
      <c r="L23" s="651"/>
      <c r="M23" s="651">
        <f>SUM(L22,O22)</f>
        <v>60</v>
      </c>
      <c r="N23" s="651"/>
      <c r="O23" s="651"/>
      <c r="P23" s="494"/>
      <c r="Q23" s="495">
        <f>Q22+Q21</f>
        <v>120</v>
      </c>
      <c r="R23" s="506"/>
      <c r="S23" s="506"/>
      <c r="T23" s="506"/>
      <c r="U23" s="506"/>
      <c r="V23" s="506"/>
      <c r="W23" s="506"/>
      <c r="X23" s="506"/>
    </row>
    <row r="24" spans="1:24" s="427" customFormat="1" ht="12" x14ac:dyDescent="0.35">
      <c r="A24" s="454"/>
      <c r="B24" s="454"/>
      <c r="C24" s="454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68">
        <f>SUM(Q21,Q20,Q11,Q10,Q8,Q7,Q6,)</f>
        <v>38</v>
      </c>
      <c r="Q24" s="497" t="s">
        <v>7</v>
      </c>
      <c r="R24" s="506"/>
      <c r="S24" s="506"/>
      <c r="T24" s="506"/>
      <c r="U24" s="506"/>
      <c r="V24" s="506"/>
      <c r="W24" s="506"/>
      <c r="X24" s="506"/>
    </row>
    <row r="25" spans="1:24" hidden="1" x14ac:dyDescent="0.35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75">
        <f>(P24*100)/Q23</f>
        <v>31.666666666666668</v>
      </c>
      <c r="Q25" s="122"/>
      <c r="R25" s="83"/>
      <c r="S25" s="83"/>
      <c r="T25" s="83"/>
      <c r="U25" s="83"/>
      <c r="V25" s="83"/>
      <c r="W25" s="83"/>
      <c r="X25" s="83"/>
    </row>
    <row r="26" spans="1:24" x14ac:dyDescent="0.3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24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D23:F23"/>
    <mergeCell ref="G23:I23"/>
    <mergeCell ref="J23:L23"/>
    <mergeCell ref="M23:O23"/>
    <mergeCell ref="Q2:Q4"/>
    <mergeCell ref="D3:F3"/>
    <mergeCell ref="J2:O2"/>
    <mergeCell ref="P2:P4"/>
    <mergeCell ref="G3:I3"/>
    <mergeCell ref="J3:L3"/>
    <mergeCell ref="M3:O3"/>
    <mergeCell ref="D2:I2"/>
    <mergeCell ref="A1:Q1"/>
    <mergeCell ref="A21:P21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scale="81" firstPageNumber="0" fitToHeight="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W25"/>
  <sheetViews>
    <sheetView topLeftCell="K7" zoomScaleNormal="100" workbookViewId="0">
      <selection activeCell="AA11" sqref="AA11"/>
    </sheetView>
  </sheetViews>
  <sheetFormatPr defaultColWidth="11.453125" defaultRowHeight="13.5" x14ac:dyDescent="0.35"/>
  <cols>
    <col min="1" max="1" width="32.81640625" style="313" bestFit="1" customWidth="1"/>
    <col min="2" max="2" width="13.54296875" style="313" bestFit="1" customWidth="1"/>
    <col min="3" max="3" width="9" style="313" bestFit="1" customWidth="1"/>
    <col min="4" max="4" width="5.26953125" style="313" bestFit="1" customWidth="1"/>
    <col min="5" max="5" width="3.453125" style="313" bestFit="1" customWidth="1"/>
    <col min="6" max="6" width="5.26953125" style="313" customWidth="1"/>
    <col min="7" max="7" width="5.26953125" style="313" bestFit="1" customWidth="1"/>
    <col min="8" max="8" width="3.453125" style="313" bestFit="1" customWidth="1"/>
    <col min="9" max="9" width="5.26953125" style="313" customWidth="1"/>
    <col min="10" max="10" width="5.26953125" style="313" bestFit="1" customWidth="1"/>
    <col min="11" max="11" width="3.453125" style="313" bestFit="1" customWidth="1"/>
    <col min="12" max="12" width="5.453125" style="313" bestFit="1" customWidth="1"/>
    <col min="13" max="13" width="5.26953125" style="313" bestFit="1" customWidth="1"/>
    <col min="14" max="14" width="3.453125" style="313" bestFit="1" customWidth="1"/>
    <col min="15" max="15" width="5.453125" style="313" bestFit="1" customWidth="1"/>
    <col min="16" max="16" width="5.7265625" style="313" bestFit="1" customWidth="1"/>
    <col min="17" max="17" width="6.26953125" style="313" bestFit="1" customWidth="1"/>
    <col min="18" max="16384" width="11.453125" style="313"/>
  </cols>
  <sheetData>
    <row r="1" spans="1:23" s="382" customFormat="1" ht="12.5" thickBot="1" x14ac:dyDescent="0.4">
      <c r="A1" s="616" t="s">
        <v>148</v>
      </c>
      <c r="B1" s="616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6"/>
      <c r="Q1" s="616"/>
    </row>
    <row r="2" spans="1:23" s="382" customFormat="1" ht="13.5" customHeight="1" x14ac:dyDescent="0.3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21" t="s">
        <v>6</v>
      </c>
      <c r="Q2" s="609" t="s">
        <v>7</v>
      </c>
      <c r="W2" s="555"/>
    </row>
    <row r="3" spans="1:23" s="382" customFormat="1" ht="12" x14ac:dyDescent="0.3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21"/>
      <c r="Q3" s="609"/>
      <c r="W3" s="556"/>
    </row>
    <row r="4" spans="1:23" s="382" customFormat="1" ht="12.5" thickBot="1" x14ac:dyDescent="0.4">
      <c r="A4" s="608"/>
      <c r="B4" s="609"/>
      <c r="C4" s="610"/>
      <c r="D4" s="400" t="s">
        <v>14</v>
      </c>
      <c r="E4" s="401" t="s">
        <v>15</v>
      </c>
      <c r="F4" s="402" t="s">
        <v>7</v>
      </c>
      <c r="G4" s="401" t="s">
        <v>14</v>
      </c>
      <c r="H4" s="401" t="s">
        <v>15</v>
      </c>
      <c r="I4" s="403" t="s">
        <v>7</v>
      </c>
      <c r="J4" s="404" t="s">
        <v>14</v>
      </c>
      <c r="K4" s="401" t="s">
        <v>15</v>
      </c>
      <c r="L4" s="405" t="s">
        <v>7</v>
      </c>
      <c r="M4" s="406" t="s">
        <v>14</v>
      </c>
      <c r="N4" s="401" t="s">
        <v>15</v>
      </c>
      <c r="O4" s="407" t="s">
        <v>7</v>
      </c>
      <c r="P4" s="621"/>
      <c r="Q4" s="609"/>
      <c r="W4" s="557"/>
    </row>
    <row r="5" spans="1:23" ht="15" customHeight="1" x14ac:dyDescent="0.35">
      <c r="A5" s="256" t="s">
        <v>92</v>
      </c>
      <c r="B5" s="266" t="s">
        <v>16</v>
      </c>
      <c r="C5" s="275" t="s">
        <v>112</v>
      </c>
      <c r="D5" s="233">
        <v>30</v>
      </c>
      <c r="E5" s="239" t="s">
        <v>108</v>
      </c>
      <c r="F5" s="317">
        <v>10</v>
      </c>
      <c r="G5" s="239">
        <v>30</v>
      </c>
      <c r="H5" s="239" t="s">
        <v>108</v>
      </c>
      <c r="I5" s="236">
        <v>10</v>
      </c>
      <c r="J5" s="318">
        <v>30</v>
      </c>
      <c r="K5" s="239" t="s">
        <v>108</v>
      </c>
      <c r="L5" s="319">
        <v>12</v>
      </c>
      <c r="M5" s="320">
        <v>30</v>
      </c>
      <c r="N5" s="239" t="s">
        <v>109</v>
      </c>
      <c r="O5" s="321">
        <v>26</v>
      </c>
      <c r="P5" s="265">
        <f t="shared" ref="P5:P20" si="0">SUM(D5,G5,J5,M5)</f>
        <v>120</v>
      </c>
      <c r="Q5" s="5">
        <f t="shared" ref="Q5:Q20" si="1">SUM(F5,I5,L5,O5)</f>
        <v>58</v>
      </c>
    </row>
    <row r="6" spans="1:23" x14ac:dyDescent="0.35">
      <c r="A6" s="256" t="s">
        <v>38</v>
      </c>
      <c r="B6" s="245" t="s">
        <v>19</v>
      </c>
      <c r="C6" s="281" t="s">
        <v>113</v>
      </c>
      <c r="D6" s="288"/>
      <c r="E6" s="261"/>
      <c r="F6" s="289"/>
      <c r="G6" s="261"/>
      <c r="H6" s="261"/>
      <c r="I6" s="290"/>
      <c r="J6" s="283">
        <v>15</v>
      </c>
      <c r="K6" s="261" t="s">
        <v>109</v>
      </c>
      <c r="L6" s="322">
        <v>3</v>
      </c>
      <c r="M6" s="285"/>
      <c r="N6" s="261"/>
      <c r="O6" s="323"/>
      <c r="P6" s="265">
        <f t="shared" si="0"/>
        <v>15</v>
      </c>
      <c r="Q6" s="5">
        <f t="shared" si="1"/>
        <v>3</v>
      </c>
    </row>
    <row r="7" spans="1:23" x14ac:dyDescent="0.35">
      <c r="A7" s="256" t="s">
        <v>39</v>
      </c>
      <c r="B7" s="245" t="s">
        <v>19</v>
      </c>
      <c r="C7" s="281" t="s">
        <v>94</v>
      </c>
      <c r="D7" s="288"/>
      <c r="E7" s="261"/>
      <c r="F7" s="289"/>
      <c r="G7" s="261"/>
      <c r="H7" s="261"/>
      <c r="I7" s="290"/>
      <c r="J7" s="283"/>
      <c r="K7" s="261"/>
      <c r="L7" s="322"/>
      <c r="M7" s="285">
        <v>4</v>
      </c>
      <c r="N7" s="261" t="s">
        <v>109</v>
      </c>
      <c r="O7" s="323">
        <v>4</v>
      </c>
      <c r="P7" s="265">
        <f t="shared" si="0"/>
        <v>4</v>
      </c>
      <c r="Q7" s="5">
        <f t="shared" si="1"/>
        <v>4</v>
      </c>
    </row>
    <row r="8" spans="1:23" x14ac:dyDescent="0.35">
      <c r="A8" s="256" t="s">
        <v>18</v>
      </c>
      <c r="B8" s="245" t="s">
        <v>19</v>
      </c>
      <c r="C8" s="246" t="s">
        <v>115</v>
      </c>
      <c r="D8" s="283">
        <v>30</v>
      </c>
      <c r="E8" s="261" t="s">
        <v>108</v>
      </c>
      <c r="F8" s="322">
        <v>5</v>
      </c>
      <c r="G8" s="285">
        <v>30</v>
      </c>
      <c r="H8" s="261" t="s">
        <v>108</v>
      </c>
      <c r="I8" s="323">
        <v>5</v>
      </c>
      <c r="J8" s="297"/>
      <c r="K8" s="266"/>
      <c r="L8" s="300"/>
      <c r="M8" s="300"/>
      <c r="N8" s="266"/>
      <c r="O8" s="298"/>
      <c r="P8" s="265">
        <f t="shared" si="0"/>
        <v>60</v>
      </c>
      <c r="Q8" s="5">
        <f t="shared" si="1"/>
        <v>10</v>
      </c>
    </row>
    <row r="9" spans="1:23" x14ac:dyDescent="0.35">
      <c r="A9" s="256" t="s">
        <v>20</v>
      </c>
      <c r="B9" s="266" t="s">
        <v>16</v>
      </c>
      <c r="C9" s="275" t="s">
        <v>94</v>
      </c>
      <c r="D9" s="283">
        <v>15</v>
      </c>
      <c r="E9" s="285" t="s">
        <v>109</v>
      </c>
      <c r="F9" s="322">
        <v>2</v>
      </c>
      <c r="G9" s="285">
        <v>15</v>
      </c>
      <c r="H9" s="285" t="s">
        <v>95</v>
      </c>
      <c r="I9" s="323">
        <v>2</v>
      </c>
      <c r="J9" s="297"/>
      <c r="K9" s="275"/>
      <c r="L9" s="277"/>
      <c r="M9" s="277"/>
      <c r="N9" s="324"/>
      <c r="O9" s="298"/>
      <c r="P9" s="265">
        <f t="shared" si="0"/>
        <v>30</v>
      </c>
      <c r="Q9" s="5">
        <f t="shared" si="1"/>
        <v>4</v>
      </c>
    </row>
    <row r="10" spans="1:23" x14ac:dyDescent="0.35">
      <c r="A10" s="256" t="s">
        <v>23</v>
      </c>
      <c r="B10" s="245" t="s">
        <v>19</v>
      </c>
      <c r="C10" s="281" t="s">
        <v>21</v>
      </c>
      <c r="D10" s="288">
        <v>45</v>
      </c>
      <c r="E10" s="285" t="s">
        <v>109</v>
      </c>
      <c r="F10" s="289">
        <v>3</v>
      </c>
      <c r="G10" s="261">
        <v>45</v>
      </c>
      <c r="H10" s="285" t="s">
        <v>109</v>
      </c>
      <c r="I10" s="290">
        <v>3</v>
      </c>
      <c r="J10" s="283">
        <v>45</v>
      </c>
      <c r="K10" s="279" t="s">
        <v>109</v>
      </c>
      <c r="L10" s="226">
        <v>3</v>
      </c>
      <c r="M10" s="227">
        <v>45</v>
      </c>
      <c r="N10" s="325" t="s">
        <v>109</v>
      </c>
      <c r="O10" s="323">
        <v>3</v>
      </c>
      <c r="P10" s="265">
        <f t="shared" si="0"/>
        <v>180</v>
      </c>
      <c r="Q10" s="5">
        <f t="shared" si="1"/>
        <v>12</v>
      </c>
    </row>
    <row r="11" spans="1:23" x14ac:dyDescent="0.35">
      <c r="A11" s="256" t="s">
        <v>60</v>
      </c>
      <c r="B11" s="266" t="s">
        <v>16</v>
      </c>
      <c r="C11" s="281" t="s">
        <v>113</v>
      </c>
      <c r="D11" s="283">
        <v>30</v>
      </c>
      <c r="E11" s="285" t="s">
        <v>109</v>
      </c>
      <c r="F11" s="322">
        <v>1</v>
      </c>
      <c r="G11" s="285">
        <v>30</v>
      </c>
      <c r="H11" s="285" t="s">
        <v>95</v>
      </c>
      <c r="I11" s="323">
        <v>2</v>
      </c>
      <c r="J11" s="297"/>
      <c r="K11" s="275"/>
      <c r="L11" s="277"/>
      <c r="M11" s="277"/>
      <c r="N11" s="324"/>
      <c r="O11" s="298"/>
      <c r="P11" s="265">
        <f t="shared" si="0"/>
        <v>60</v>
      </c>
      <c r="Q11" s="5">
        <f t="shared" si="1"/>
        <v>3</v>
      </c>
    </row>
    <row r="12" spans="1:23" x14ac:dyDescent="0.35">
      <c r="A12" s="256" t="s">
        <v>24</v>
      </c>
      <c r="B12" s="266" t="s">
        <v>16</v>
      </c>
      <c r="C12" s="246" t="s">
        <v>115</v>
      </c>
      <c r="D12" s="288">
        <v>30</v>
      </c>
      <c r="E12" s="261" t="s">
        <v>109</v>
      </c>
      <c r="F12" s="289">
        <v>1</v>
      </c>
      <c r="G12" s="261">
        <v>30</v>
      </c>
      <c r="H12" s="261" t="s">
        <v>95</v>
      </c>
      <c r="I12" s="290">
        <v>2</v>
      </c>
      <c r="J12" s="283"/>
      <c r="K12" s="285"/>
      <c r="L12" s="316"/>
      <c r="M12" s="315"/>
      <c r="N12" s="285"/>
      <c r="O12" s="323"/>
      <c r="P12" s="265">
        <f t="shared" si="0"/>
        <v>60</v>
      </c>
      <c r="Q12" s="5">
        <f t="shared" si="1"/>
        <v>3</v>
      </c>
    </row>
    <row r="13" spans="1:23" ht="15" customHeight="1" x14ac:dyDescent="0.35">
      <c r="A13" s="256" t="s">
        <v>129</v>
      </c>
      <c r="B13" s="266" t="s">
        <v>16</v>
      </c>
      <c r="C13" s="246" t="s">
        <v>115</v>
      </c>
      <c r="D13" s="283"/>
      <c r="E13" s="285"/>
      <c r="F13" s="322"/>
      <c r="G13" s="306">
        <v>30</v>
      </c>
      <c r="H13" s="306" t="s">
        <v>110</v>
      </c>
      <c r="I13" s="323">
        <v>2</v>
      </c>
      <c r="J13" s="283"/>
      <c r="K13" s="285"/>
      <c r="L13" s="322"/>
      <c r="M13" s="285"/>
      <c r="N13" s="285"/>
      <c r="O13" s="323"/>
      <c r="P13" s="265">
        <f t="shared" si="0"/>
        <v>30</v>
      </c>
      <c r="Q13" s="5">
        <f t="shared" si="1"/>
        <v>2</v>
      </c>
    </row>
    <row r="14" spans="1:23" x14ac:dyDescent="0.35">
      <c r="A14" s="256" t="s">
        <v>130</v>
      </c>
      <c r="B14" s="266" t="s">
        <v>16</v>
      </c>
      <c r="C14" s="246" t="s">
        <v>115</v>
      </c>
      <c r="D14" s="326">
        <v>30</v>
      </c>
      <c r="E14" s="306" t="s">
        <v>110</v>
      </c>
      <c r="F14" s="327">
        <v>2</v>
      </c>
      <c r="G14" s="225"/>
      <c r="H14" s="227"/>
      <c r="I14" s="258"/>
      <c r="J14" s="283"/>
      <c r="K14" s="285"/>
      <c r="L14" s="322"/>
      <c r="M14" s="285"/>
      <c r="N14" s="285"/>
      <c r="O14" s="323"/>
      <c r="P14" s="265">
        <f t="shared" si="0"/>
        <v>30</v>
      </c>
      <c r="Q14" s="5">
        <f t="shared" si="1"/>
        <v>2</v>
      </c>
    </row>
    <row r="15" spans="1:23" x14ac:dyDescent="0.35">
      <c r="A15" s="293" t="s">
        <v>89</v>
      </c>
      <c r="B15" s="245" t="s">
        <v>16</v>
      </c>
      <c r="C15" s="246" t="s">
        <v>115</v>
      </c>
      <c r="D15" s="328">
        <v>30</v>
      </c>
      <c r="E15" s="225" t="s">
        <v>95</v>
      </c>
      <c r="F15" s="248">
        <v>2</v>
      </c>
      <c r="G15" s="329"/>
      <c r="H15" s="329"/>
      <c r="I15" s="330"/>
      <c r="J15" s="283"/>
      <c r="K15" s="285"/>
      <c r="L15" s="322"/>
      <c r="M15" s="285"/>
      <c r="N15" s="285"/>
      <c r="O15" s="323"/>
      <c r="P15" s="265">
        <f t="shared" si="0"/>
        <v>30</v>
      </c>
      <c r="Q15" s="5">
        <f t="shared" si="1"/>
        <v>2</v>
      </c>
    </row>
    <row r="16" spans="1:23" x14ac:dyDescent="0.35">
      <c r="A16" s="293" t="s">
        <v>141</v>
      </c>
      <c r="B16" s="245" t="s">
        <v>16</v>
      </c>
      <c r="C16" s="246" t="s">
        <v>115</v>
      </c>
      <c r="D16" s="331"/>
      <c r="E16" s="329"/>
      <c r="F16" s="329"/>
      <c r="G16" s="225">
        <v>30</v>
      </c>
      <c r="H16" s="225" t="s">
        <v>95</v>
      </c>
      <c r="I16" s="258">
        <v>2</v>
      </c>
      <c r="J16" s="283"/>
      <c r="K16" s="285"/>
      <c r="L16" s="322"/>
      <c r="M16" s="285"/>
      <c r="N16" s="285"/>
      <c r="O16" s="323"/>
      <c r="P16" s="265">
        <f t="shared" si="0"/>
        <v>30</v>
      </c>
      <c r="Q16" s="5">
        <f t="shared" si="1"/>
        <v>2</v>
      </c>
    </row>
    <row r="17" spans="1:17" x14ac:dyDescent="0.35">
      <c r="A17" s="256" t="s">
        <v>99</v>
      </c>
      <c r="B17" s="266" t="s">
        <v>16</v>
      </c>
      <c r="C17" s="246" t="s">
        <v>115</v>
      </c>
      <c r="D17" s="328"/>
      <c r="E17" s="227"/>
      <c r="F17" s="248"/>
      <c r="G17" s="332"/>
      <c r="H17" s="333"/>
      <c r="I17" s="290"/>
      <c r="J17" s="328">
        <v>30</v>
      </c>
      <c r="K17" s="227" t="s">
        <v>95</v>
      </c>
      <c r="L17" s="248">
        <v>2</v>
      </c>
      <c r="M17" s="285"/>
      <c r="N17" s="285"/>
      <c r="O17" s="323"/>
      <c r="P17" s="265">
        <f t="shared" si="0"/>
        <v>30</v>
      </c>
      <c r="Q17" s="5">
        <f t="shared" si="1"/>
        <v>2</v>
      </c>
    </row>
    <row r="18" spans="1:17" x14ac:dyDescent="0.35">
      <c r="A18" s="256" t="s">
        <v>40</v>
      </c>
      <c r="B18" s="266" t="s">
        <v>16</v>
      </c>
      <c r="C18" s="246" t="s">
        <v>115</v>
      </c>
      <c r="D18" s="334">
        <v>30</v>
      </c>
      <c r="E18" s="252" t="s">
        <v>109</v>
      </c>
      <c r="F18" s="314">
        <v>1</v>
      </c>
      <c r="G18" s="252">
        <v>30</v>
      </c>
      <c r="H18" s="261" t="s">
        <v>95</v>
      </c>
      <c r="I18" s="290">
        <v>2</v>
      </c>
      <c r="J18" s="283"/>
      <c r="K18" s="285"/>
      <c r="L18" s="322"/>
      <c r="M18" s="285"/>
      <c r="N18" s="285"/>
      <c r="O18" s="323"/>
      <c r="P18" s="265">
        <f t="shared" si="0"/>
        <v>60</v>
      </c>
      <c r="Q18" s="5">
        <f t="shared" si="1"/>
        <v>3</v>
      </c>
    </row>
    <row r="19" spans="1:17" x14ac:dyDescent="0.35">
      <c r="A19" s="256" t="s">
        <v>41</v>
      </c>
      <c r="B19" s="266" t="s">
        <v>16</v>
      </c>
      <c r="C19" s="246" t="s">
        <v>115</v>
      </c>
      <c r="D19" s="288">
        <v>30</v>
      </c>
      <c r="E19" s="285" t="s">
        <v>109</v>
      </c>
      <c r="F19" s="289">
        <v>1</v>
      </c>
      <c r="G19" s="261">
        <v>30</v>
      </c>
      <c r="H19" s="261" t="s">
        <v>95</v>
      </c>
      <c r="I19" s="290">
        <v>2</v>
      </c>
      <c r="J19" s="283"/>
      <c r="K19" s="285"/>
      <c r="L19" s="322"/>
      <c r="M19" s="285"/>
      <c r="N19" s="285"/>
      <c r="O19" s="323"/>
      <c r="P19" s="311">
        <f t="shared" si="0"/>
        <v>60</v>
      </c>
      <c r="Q19" s="5">
        <f t="shared" si="1"/>
        <v>3</v>
      </c>
    </row>
    <row r="20" spans="1:17" ht="14" thickBot="1" x14ac:dyDescent="0.4">
      <c r="A20" s="335" t="s">
        <v>43</v>
      </c>
      <c r="B20" s="336" t="s">
        <v>19</v>
      </c>
      <c r="C20" s="337" t="s">
        <v>113</v>
      </c>
      <c r="D20" s="326">
        <v>30</v>
      </c>
      <c r="E20" s="306" t="s">
        <v>110</v>
      </c>
      <c r="F20" s="338">
        <v>2</v>
      </c>
      <c r="G20" s="269">
        <v>30</v>
      </c>
      <c r="H20" s="306" t="s">
        <v>95</v>
      </c>
      <c r="I20" s="304">
        <v>3</v>
      </c>
      <c r="J20" s="305"/>
      <c r="K20" s="306"/>
      <c r="L20" s="307"/>
      <c r="M20" s="306"/>
      <c r="N20" s="306"/>
      <c r="O20" s="308"/>
      <c r="P20" s="339">
        <f t="shared" si="0"/>
        <v>60</v>
      </c>
      <c r="Q20" s="311">
        <f t="shared" si="1"/>
        <v>5</v>
      </c>
    </row>
    <row r="21" spans="1:17" ht="14" thickBot="1" x14ac:dyDescent="0.4">
      <c r="A21" s="627" t="s">
        <v>143</v>
      </c>
      <c r="B21" s="628"/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8"/>
      <c r="P21" s="629"/>
      <c r="Q21" s="340">
        <v>2</v>
      </c>
    </row>
    <row r="22" spans="1:17" s="382" customFormat="1" ht="12" x14ac:dyDescent="0.35">
      <c r="A22" s="413"/>
      <c r="B22" s="414"/>
      <c r="C22" s="415" t="s">
        <v>36</v>
      </c>
      <c r="D22" s="416">
        <f>SUM(D5:D20)</f>
        <v>330</v>
      </c>
      <c r="E22" s="416"/>
      <c r="F22" s="417">
        <f>SUM(F5:F20)-5</f>
        <v>25</v>
      </c>
      <c r="G22" s="416">
        <f>SUM(G5:G20)</f>
        <v>330</v>
      </c>
      <c r="H22" s="416"/>
      <c r="I22" s="417">
        <f>SUM(I5:I20)-5</f>
        <v>30</v>
      </c>
      <c r="J22" s="418">
        <f>SUM(J5:J21)</f>
        <v>120</v>
      </c>
      <c r="K22" s="418"/>
      <c r="L22" s="419">
        <f>SUM(L5:L21)</f>
        <v>20</v>
      </c>
      <c r="M22" s="418">
        <f>SUM(M5:M21)</f>
        <v>79</v>
      </c>
      <c r="N22" s="418"/>
      <c r="O22" s="419">
        <f>SUM(O5:O21)</f>
        <v>33</v>
      </c>
      <c r="P22" s="420">
        <f>SUM(P5:P20)</f>
        <v>859</v>
      </c>
      <c r="Q22" s="421">
        <f>SUM(Q5:Q20)</f>
        <v>118</v>
      </c>
    </row>
    <row r="23" spans="1:17" s="382" customFormat="1" ht="12" x14ac:dyDescent="0.35">
      <c r="A23" s="383"/>
      <c r="B23" s="383"/>
      <c r="C23" s="420" t="s">
        <v>37</v>
      </c>
      <c r="D23" s="626">
        <f>SUM(D22,G22)-(D10+G10)</f>
        <v>570</v>
      </c>
      <c r="E23" s="625"/>
      <c r="F23" s="625"/>
      <c r="G23" s="625">
        <f>SUM(F22,I22)</f>
        <v>55</v>
      </c>
      <c r="H23" s="625"/>
      <c r="I23" s="625"/>
      <c r="J23" s="625">
        <f>SUM(J22,M22)-(J10+M10)</f>
        <v>109</v>
      </c>
      <c r="K23" s="625"/>
      <c r="L23" s="625"/>
      <c r="M23" s="625">
        <f>SUM(L22,O22)</f>
        <v>53</v>
      </c>
      <c r="N23" s="625"/>
      <c r="O23" s="625"/>
      <c r="P23" s="422"/>
      <c r="Q23" s="423">
        <f>Q22+Q21</f>
        <v>120</v>
      </c>
    </row>
    <row r="24" spans="1:17" s="382" customFormat="1" ht="12" x14ac:dyDescent="0.35">
      <c r="A24" s="383"/>
      <c r="B24" s="383"/>
      <c r="C24" s="383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5">
        <f>SUM(Q6,Q7,Q8,Q10,Q20,Q21)</f>
        <v>36</v>
      </c>
      <c r="Q24" s="426" t="s">
        <v>7</v>
      </c>
    </row>
    <row r="25" spans="1:17" hidden="1" x14ac:dyDescent="0.35">
      <c r="P25" s="342">
        <f>(P24*100)/Q23</f>
        <v>30</v>
      </c>
    </row>
  </sheetData>
  <sheetProtection selectLockedCells="1" selectUnlockedCells="1"/>
  <mergeCells count="17">
    <mergeCell ref="J23:L23"/>
    <mergeCell ref="M23:O23"/>
    <mergeCell ref="D23:F23"/>
    <mergeCell ref="G23:I23"/>
    <mergeCell ref="A21:P21"/>
    <mergeCell ref="A1:Q1"/>
    <mergeCell ref="D2:I2"/>
    <mergeCell ref="J2:O2"/>
    <mergeCell ref="P2:P4"/>
    <mergeCell ref="Q2:Q4"/>
    <mergeCell ref="D3:F3"/>
    <mergeCell ref="J3:L3"/>
    <mergeCell ref="M3:O3"/>
    <mergeCell ref="G3:I3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scale="70" firstPageNumber="0" fitToHeight="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W34"/>
  <sheetViews>
    <sheetView zoomScaleNormal="100" workbookViewId="0">
      <selection activeCell="F13" sqref="A1:XFD1048576"/>
    </sheetView>
  </sheetViews>
  <sheetFormatPr defaultColWidth="8.81640625" defaultRowHeight="13.5" x14ac:dyDescent="0.35"/>
  <cols>
    <col min="1" max="1" width="30.453125" style="357" bestFit="1" customWidth="1"/>
    <col min="2" max="2" width="13.54296875" style="313" bestFit="1" customWidth="1"/>
    <col min="3" max="3" width="8.453125" style="313" bestFit="1" customWidth="1"/>
    <col min="4" max="4" width="5.54296875" style="313" bestFit="1" customWidth="1"/>
    <col min="5" max="5" width="4" style="313" bestFit="1" customWidth="1"/>
    <col min="6" max="6" width="5.26953125" style="313" bestFit="1" customWidth="1"/>
    <col min="7" max="7" width="5.54296875" style="313" bestFit="1" customWidth="1"/>
    <col min="8" max="8" width="4" style="313" bestFit="1" customWidth="1"/>
    <col min="9" max="9" width="5.26953125" style="313" bestFit="1" customWidth="1"/>
    <col min="10" max="10" width="5.54296875" style="313" bestFit="1" customWidth="1"/>
    <col min="11" max="11" width="4" style="313" bestFit="1" customWidth="1"/>
    <col min="12" max="12" width="5.26953125" style="313" bestFit="1" customWidth="1"/>
    <col min="13" max="13" width="5.54296875" style="313" bestFit="1" customWidth="1"/>
    <col min="14" max="14" width="4" style="313" bestFit="1" customWidth="1"/>
    <col min="15" max="15" width="5.26953125" style="313" bestFit="1" customWidth="1"/>
    <col min="16" max="16" width="5.54296875" style="313" bestFit="1" customWidth="1"/>
    <col min="17" max="17" width="4" style="313" bestFit="1" customWidth="1"/>
    <col min="18" max="18" width="5.26953125" style="313" bestFit="1" customWidth="1"/>
    <col min="19" max="19" width="5.54296875" style="313" bestFit="1" customWidth="1"/>
    <col min="20" max="20" width="4" style="313" bestFit="1" customWidth="1"/>
    <col min="21" max="21" width="5.26953125" style="313" bestFit="1" customWidth="1"/>
    <col min="22" max="22" width="6.1796875" style="313" bestFit="1" customWidth="1"/>
    <col min="23" max="23" width="6.26953125" style="313" bestFit="1" customWidth="1"/>
    <col min="24" max="16384" width="8.81640625" style="313"/>
  </cols>
  <sheetData>
    <row r="1" spans="1:23" s="382" customFormat="1" ht="12.5" thickBot="1" x14ac:dyDescent="0.4">
      <c r="A1" s="617" t="s">
        <v>149</v>
      </c>
      <c r="B1" s="617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6"/>
      <c r="W1" s="617"/>
    </row>
    <row r="2" spans="1:23" s="382" customFormat="1" ht="13.5" customHeight="1" x14ac:dyDescent="0.35">
      <c r="A2" s="637" t="s">
        <v>0</v>
      </c>
      <c r="B2" s="638" t="s">
        <v>1</v>
      </c>
      <c r="C2" s="594" t="s">
        <v>2</v>
      </c>
      <c r="D2" s="586" t="s">
        <v>3</v>
      </c>
      <c r="E2" s="587"/>
      <c r="F2" s="587"/>
      <c r="G2" s="587"/>
      <c r="H2" s="587"/>
      <c r="I2" s="588"/>
      <c r="J2" s="633" t="s">
        <v>4</v>
      </c>
      <c r="K2" s="619"/>
      <c r="L2" s="619"/>
      <c r="M2" s="619"/>
      <c r="N2" s="619"/>
      <c r="O2" s="620"/>
      <c r="P2" s="634" t="s">
        <v>5</v>
      </c>
      <c r="Q2" s="635"/>
      <c r="R2" s="635"/>
      <c r="S2" s="635"/>
      <c r="T2" s="635"/>
      <c r="U2" s="636"/>
      <c r="V2" s="594" t="s">
        <v>6</v>
      </c>
      <c r="W2" s="598" t="s">
        <v>7</v>
      </c>
    </row>
    <row r="3" spans="1:23" s="382" customFormat="1" ht="12" x14ac:dyDescent="0.35">
      <c r="A3" s="637"/>
      <c r="B3" s="638"/>
      <c r="C3" s="594"/>
      <c r="D3" s="604" t="s">
        <v>8</v>
      </c>
      <c r="E3" s="592"/>
      <c r="F3" s="592"/>
      <c r="G3" s="592" t="s">
        <v>9</v>
      </c>
      <c r="H3" s="592"/>
      <c r="I3" s="593"/>
      <c r="J3" s="612" t="s">
        <v>10</v>
      </c>
      <c r="K3" s="623"/>
      <c r="L3" s="623"/>
      <c r="M3" s="623" t="s">
        <v>11</v>
      </c>
      <c r="N3" s="623"/>
      <c r="O3" s="624"/>
      <c r="P3" s="632" t="s">
        <v>12</v>
      </c>
      <c r="Q3" s="630"/>
      <c r="R3" s="630"/>
      <c r="S3" s="630" t="s">
        <v>13</v>
      </c>
      <c r="T3" s="630"/>
      <c r="U3" s="631"/>
      <c r="V3" s="594"/>
      <c r="W3" s="599"/>
    </row>
    <row r="4" spans="1:23" s="382" customFormat="1" ht="12.5" thickBot="1" x14ac:dyDescent="0.4">
      <c r="A4" s="637"/>
      <c r="B4" s="638"/>
      <c r="C4" s="594"/>
      <c r="D4" s="428" t="s">
        <v>14</v>
      </c>
      <c r="E4" s="429" t="s">
        <v>15</v>
      </c>
      <c r="F4" s="430" t="s">
        <v>7</v>
      </c>
      <c r="G4" s="429" t="s">
        <v>14</v>
      </c>
      <c r="H4" s="429" t="s">
        <v>15</v>
      </c>
      <c r="I4" s="431" t="s">
        <v>7</v>
      </c>
      <c r="J4" s="432" t="s">
        <v>14</v>
      </c>
      <c r="K4" s="429" t="s">
        <v>15</v>
      </c>
      <c r="L4" s="433" t="s">
        <v>7</v>
      </c>
      <c r="M4" s="434" t="s">
        <v>14</v>
      </c>
      <c r="N4" s="429" t="s">
        <v>15</v>
      </c>
      <c r="O4" s="435" t="s">
        <v>7</v>
      </c>
      <c r="P4" s="436" t="s">
        <v>14</v>
      </c>
      <c r="Q4" s="429" t="s">
        <v>15</v>
      </c>
      <c r="R4" s="437" t="s">
        <v>7</v>
      </c>
      <c r="S4" s="438" t="s">
        <v>14</v>
      </c>
      <c r="T4" s="429" t="s">
        <v>15</v>
      </c>
      <c r="U4" s="439" t="s">
        <v>7</v>
      </c>
      <c r="V4" s="594"/>
      <c r="W4" s="600"/>
    </row>
    <row r="5" spans="1:23" ht="15" customHeight="1" x14ac:dyDescent="0.35">
      <c r="A5" s="343" t="s">
        <v>92</v>
      </c>
      <c r="B5" s="344" t="s">
        <v>16</v>
      </c>
      <c r="C5" s="275" t="s">
        <v>112</v>
      </c>
      <c r="D5" s="233">
        <v>30</v>
      </c>
      <c r="E5" s="239" t="s">
        <v>108</v>
      </c>
      <c r="F5" s="317">
        <v>9</v>
      </c>
      <c r="G5" s="239">
        <v>30</v>
      </c>
      <c r="H5" s="239" t="s">
        <v>108</v>
      </c>
      <c r="I5" s="236">
        <v>10</v>
      </c>
      <c r="J5" s="318">
        <v>30</v>
      </c>
      <c r="K5" s="239" t="s">
        <v>108</v>
      </c>
      <c r="L5" s="319">
        <v>10</v>
      </c>
      <c r="M5" s="320">
        <v>30</v>
      </c>
      <c r="N5" s="239" t="s">
        <v>108</v>
      </c>
      <c r="O5" s="321">
        <v>10</v>
      </c>
      <c r="P5" s="238">
        <v>30</v>
      </c>
      <c r="Q5" s="239" t="s">
        <v>108</v>
      </c>
      <c r="R5" s="240">
        <v>10</v>
      </c>
      <c r="S5" s="241">
        <v>30</v>
      </c>
      <c r="T5" s="239" t="s">
        <v>109</v>
      </c>
      <c r="U5" s="242">
        <v>20</v>
      </c>
      <c r="V5" s="265">
        <f t="shared" ref="V5:V29" si="0">SUM(D5,G5,J5,M5,P5,S5)</f>
        <v>180</v>
      </c>
      <c r="W5" s="5">
        <f t="shared" ref="W5:W29" si="1">SUM(F5,I5,L5,O5,R5,U5)</f>
        <v>69</v>
      </c>
    </row>
    <row r="6" spans="1:23" x14ac:dyDescent="0.35">
      <c r="A6" s="345" t="s">
        <v>122</v>
      </c>
      <c r="B6" s="346" t="s">
        <v>19</v>
      </c>
      <c r="C6" s="246" t="s">
        <v>115</v>
      </c>
      <c r="D6" s="334"/>
      <c r="E6" s="252"/>
      <c r="F6" s="314"/>
      <c r="G6" s="252"/>
      <c r="H6" s="252"/>
      <c r="I6" s="347"/>
      <c r="J6" s="220"/>
      <c r="K6" s="252"/>
      <c r="L6" s="316"/>
      <c r="M6" s="315"/>
      <c r="N6" s="252"/>
      <c r="O6" s="237"/>
      <c r="P6" s="251">
        <v>30</v>
      </c>
      <c r="Q6" s="252" t="s">
        <v>109</v>
      </c>
      <c r="R6" s="253">
        <v>2</v>
      </c>
      <c r="S6" s="254">
        <v>30</v>
      </c>
      <c r="T6" s="252" t="s">
        <v>109</v>
      </c>
      <c r="U6" s="255">
        <v>2</v>
      </c>
      <c r="V6" s="265">
        <f t="shared" si="0"/>
        <v>60</v>
      </c>
      <c r="W6" s="5">
        <f t="shared" si="1"/>
        <v>4</v>
      </c>
    </row>
    <row r="7" spans="1:23" x14ac:dyDescent="0.35">
      <c r="A7" s="345" t="s">
        <v>22</v>
      </c>
      <c r="B7" s="324" t="s">
        <v>16</v>
      </c>
      <c r="C7" s="246" t="s">
        <v>115</v>
      </c>
      <c r="D7" s="288">
        <v>60</v>
      </c>
      <c r="E7" s="285" t="s">
        <v>109</v>
      </c>
      <c r="F7" s="289">
        <v>4</v>
      </c>
      <c r="G7" s="261">
        <v>60</v>
      </c>
      <c r="H7" s="285" t="s">
        <v>109</v>
      </c>
      <c r="I7" s="290">
        <v>4</v>
      </c>
      <c r="J7" s="283">
        <v>60</v>
      </c>
      <c r="K7" s="285" t="s">
        <v>109</v>
      </c>
      <c r="L7" s="322">
        <v>4</v>
      </c>
      <c r="M7" s="285">
        <v>60</v>
      </c>
      <c r="N7" s="285" t="s">
        <v>109</v>
      </c>
      <c r="O7" s="323">
        <v>4</v>
      </c>
      <c r="P7" s="260"/>
      <c r="Q7" s="263"/>
      <c r="R7" s="262"/>
      <c r="S7" s="263"/>
      <c r="T7" s="263"/>
      <c r="U7" s="264"/>
      <c r="V7" s="265">
        <f t="shared" si="0"/>
        <v>240</v>
      </c>
      <c r="W7" s="5">
        <f t="shared" si="1"/>
        <v>16</v>
      </c>
    </row>
    <row r="8" spans="1:23" x14ac:dyDescent="0.35">
      <c r="A8" s="345" t="s">
        <v>44</v>
      </c>
      <c r="B8" s="324" t="s">
        <v>16</v>
      </c>
      <c r="C8" s="246" t="s">
        <v>115</v>
      </c>
      <c r="D8" s="348"/>
      <c r="E8" s="5"/>
      <c r="F8" s="5"/>
      <c r="G8" s="5"/>
      <c r="H8" s="5"/>
      <c r="I8" s="349"/>
      <c r="J8" s="283">
        <v>15</v>
      </c>
      <c r="K8" s="285" t="s">
        <v>95</v>
      </c>
      <c r="L8" s="322">
        <v>2</v>
      </c>
      <c r="M8" s="285"/>
      <c r="N8" s="285"/>
      <c r="O8" s="323"/>
      <c r="P8" s="260"/>
      <c r="Q8" s="285"/>
      <c r="R8" s="262"/>
      <c r="S8" s="263"/>
      <c r="T8" s="285"/>
      <c r="U8" s="264"/>
      <c r="V8" s="265">
        <f t="shared" si="0"/>
        <v>15</v>
      </c>
      <c r="W8" s="5">
        <f t="shared" si="1"/>
        <v>2</v>
      </c>
    </row>
    <row r="9" spans="1:23" x14ac:dyDescent="0.35">
      <c r="A9" s="345" t="s">
        <v>128</v>
      </c>
      <c r="B9" s="324" t="s">
        <v>16</v>
      </c>
      <c r="C9" s="246" t="s">
        <v>115</v>
      </c>
      <c r="D9" s="348"/>
      <c r="E9" s="5"/>
      <c r="F9" s="5"/>
      <c r="G9" s="5"/>
      <c r="H9" s="5"/>
      <c r="I9" s="349"/>
      <c r="J9" s="283"/>
      <c r="K9" s="285"/>
      <c r="L9" s="322"/>
      <c r="M9" s="285">
        <v>15</v>
      </c>
      <c r="N9" s="285" t="s">
        <v>95</v>
      </c>
      <c r="O9" s="323">
        <v>2</v>
      </c>
      <c r="P9" s="260"/>
      <c r="Q9" s="285"/>
      <c r="R9" s="262"/>
      <c r="S9" s="263"/>
      <c r="T9" s="285"/>
      <c r="U9" s="264"/>
      <c r="V9" s="265">
        <f t="shared" si="0"/>
        <v>15</v>
      </c>
      <c r="W9" s="5">
        <f t="shared" si="1"/>
        <v>2</v>
      </c>
    </row>
    <row r="10" spans="1:23" x14ac:dyDescent="0.35">
      <c r="A10" s="345" t="s">
        <v>127</v>
      </c>
      <c r="B10" s="324" t="s">
        <v>16</v>
      </c>
      <c r="C10" s="275" t="s">
        <v>113</v>
      </c>
      <c r="D10" s="288"/>
      <c r="E10" s="285"/>
      <c r="F10" s="289"/>
      <c r="G10" s="261"/>
      <c r="H10" s="285"/>
      <c r="I10" s="290"/>
      <c r="J10" s="260">
        <v>15</v>
      </c>
      <c r="K10" s="285" t="s">
        <v>109</v>
      </c>
      <c r="L10" s="262">
        <v>1</v>
      </c>
      <c r="M10" s="263">
        <v>15</v>
      </c>
      <c r="N10" s="285" t="s">
        <v>95</v>
      </c>
      <c r="O10" s="264">
        <v>2</v>
      </c>
      <c r="P10" s="260">
        <v>15</v>
      </c>
      <c r="Q10" s="285" t="s">
        <v>109</v>
      </c>
      <c r="R10" s="262">
        <v>1</v>
      </c>
      <c r="S10" s="263">
        <v>15</v>
      </c>
      <c r="T10" s="285" t="s">
        <v>95</v>
      </c>
      <c r="U10" s="264">
        <v>2</v>
      </c>
      <c r="V10" s="265">
        <f t="shared" si="0"/>
        <v>60</v>
      </c>
      <c r="W10" s="5">
        <f t="shared" si="1"/>
        <v>6</v>
      </c>
    </row>
    <row r="11" spans="1:23" x14ac:dyDescent="0.35">
      <c r="A11" s="345" t="s">
        <v>23</v>
      </c>
      <c r="B11" s="346" t="s">
        <v>19</v>
      </c>
      <c r="C11" s="281" t="s">
        <v>21</v>
      </c>
      <c r="D11" s="283">
        <v>45</v>
      </c>
      <c r="E11" s="285" t="s">
        <v>109</v>
      </c>
      <c r="F11" s="322">
        <v>3</v>
      </c>
      <c r="G11" s="285">
        <v>45</v>
      </c>
      <c r="H11" s="285" t="s">
        <v>109</v>
      </c>
      <c r="I11" s="323">
        <v>3</v>
      </c>
      <c r="J11" s="283">
        <v>45</v>
      </c>
      <c r="K11" s="285" t="s">
        <v>109</v>
      </c>
      <c r="L11" s="307">
        <v>3</v>
      </c>
      <c r="M11" s="306">
        <v>45</v>
      </c>
      <c r="N11" s="285" t="s">
        <v>109</v>
      </c>
      <c r="O11" s="323">
        <v>3</v>
      </c>
      <c r="P11" s="260">
        <v>45</v>
      </c>
      <c r="Q11" s="285" t="s">
        <v>109</v>
      </c>
      <c r="R11" s="262">
        <v>3</v>
      </c>
      <c r="S11" s="263">
        <v>45</v>
      </c>
      <c r="T11" s="285" t="s">
        <v>109</v>
      </c>
      <c r="U11" s="264">
        <v>3</v>
      </c>
      <c r="V11" s="265">
        <f t="shared" si="0"/>
        <v>270</v>
      </c>
      <c r="W11" s="5">
        <f t="shared" si="1"/>
        <v>18</v>
      </c>
    </row>
    <row r="12" spans="1:23" x14ac:dyDescent="0.35">
      <c r="A12" s="345" t="s">
        <v>24</v>
      </c>
      <c r="B12" s="324" t="s">
        <v>16</v>
      </c>
      <c r="C12" s="246" t="s">
        <v>115</v>
      </c>
      <c r="D12" s="288"/>
      <c r="E12" s="261"/>
      <c r="F12" s="289"/>
      <c r="G12" s="261"/>
      <c r="H12" s="261"/>
      <c r="I12" s="290"/>
      <c r="J12" s="283"/>
      <c r="K12" s="279"/>
      <c r="L12" s="226"/>
      <c r="M12" s="227"/>
      <c r="N12" s="325"/>
      <c r="O12" s="323"/>
      <c r="P12" s="283">
        <v>30</v>
      </c>
      <c r="Q12" s="285" t="s">
        <v>110</v>
      </c>
      <c r="R12" s="322">
        <v>2</v>
      </c>
      <c r="S12" s="285">
        <v>30</v>
      </c>
      <c r="T12" s="285" t="s">
        <v>95</v>
      </c>
      <c r="U12" s="323">
        <v>2</v>
      </c>
      <c r="V12" s="265">
        <f t="shared" si="0"/>
        <v>60</v>
      </c>
      <c r="W12" s="5">
        <f t="shared" si="1"/>
        <v>4</v>
      </c>
    </row>
    <row r="13" spans="1:23" x14ac:dyDescent="0.35">
      <c r="A13" s="345" t="s">
        <v>126</v>
      </c>
      <c r="B13" s="346" t="s">
        <v>19</v>
      </c>
      <c r="C13" s="246" t="s">
        <v>115</v>
      </c>
      <c r="D13" s="257"/>
      <c r="E13" s="225"/>
      <c r="F13" s="248"/>
      <c r="G13" s="225"/>
      <c r="H13" s="225"/>
      <c r="I13" s="258"/>
      <c r="J13" s="225">
        <v>30</v>
      </c>
      <c r="K13" s="350" t="s">
        <v>95</v>
      </c>
      <c r="L13" s="248">
        <v>2</v>
      </c>
      <c r="M13" s="227"/>
      <c r="N13" s="351"/>
      <c r="O13" s="259"/>
      <c r="P13" s="260"/>
      <c r="Q13" s="263"/>
      <c r="R13" s="262"/>
      <c r="S13" s="263"/>
      <c r="T13" s="263"/>
      <c r="U13" s="264"/>
      <c r="V13" s="265">
        <f t="shared" si="0"/>
        <v>30</v>
      </c>
      <c r="W13" s="5">
        <f t="shared" si="1"/>
        <v>2</v>
      </c>
    </row>
    <row r="14" spans="1:23" x14ac:dyDescent="0.35">
      <c r="A14" s="345" t="s">
        <v>142</v>
      </c>
      <c r="B14" s="324" t="s">
        <v>16</v>
      </c>
      <c r="C14" s="246" t="s">
        <v>115</v>
      </c>
      <c r="D14" s="288"/>
      <c r="E14" s="261"/>
      <c r="F14" s="289"/>
      <c r="G14" s="261"/>
      <c r="H14" s="261"/>
      <c r="I14" s="290"/>
      <c r="J14" s="283"/>
      <c r="K14" s="279"/>
      <c r="L14" s="226"/>
      <c r="M14" s="227"/>
      <c r="N14" s="325"/>
      <c r="O14" s="323"/>
      <c r="P14" s="260">
        <v>30</v>
      </c>
      <c r="Q14" s="285" t="s">
        <v>109</v>
      </c>
      <c r="R14" s="262">
        <v>1</v>
      </c>
      <c r="S14" s="263">
        <v>30</v>
      </c>
      <c r="T14" s="285" t="s">
        <v>95</v>
      </c>
      <c r="U14" s="264">
        <v>2</v>
      </c>
      <c r="V14" s="265">
        <f t="shared" si="0"/>
        <v>60</v>
      </c>
      <c r="W14" s="5">
        <f t="shared" si="1"/>
        <v>3</v>
      </c>
    </row>
    <row r="15" spans="1:23" x14ac:dyDescent="0.35">
      <c r="A15" s="345" t="s">
        <v>25</v>
      </c>
      <c r="B15" s="324" t="s">
        <v>16</v>
      </c>
      <c r="C15" s="246" t="s">
        <v>115</v>
      </c>
      <c r="D15" s="288">
        <v>30</v>
      </c>
      <c r="E15" s="285" t="s">
        <v>109</v>
      </c>
      <c r="F15" s="289">
        <v>1</v>
      </c>
      <c r="G15" s="261">
        <v>30</v>
      </c>
      <c r="H15" s="285" t="s">
        <v>95</v>
      </c>
      <c r="I15" s="290">
        <v>2</v>
      </c>
      <c r="J15" s="283"/>
      <c r="K15" s="279"/>
      <c r="L15" s="226"/>
      <c r="M15" s="227"/>
      <c r="N15" s="325"/>
      <c r="O15" s="323"/>
      <c r="P15" s="260"/>
      <c r="Q15" s="263"/>
      <c r="R15" s="262"/>
      <c r="S15" s="263"/>
      <c r="T15" s="263"/>
      <c r="U15" s="264"/>
      <c r="V15" s="265">
        <f t="shared" si="0"/>
        <v>60</v>
      </c>
      <c r="W15" s="5">
        <f t="shared" si="1"/>
        <v>3</v>
      </c>
    </row>
    <row r="16" spans="1:23" x14ac:dyDescent="0.35">
      <c r="A16" s="345" t="s">
        <v>140</v>
      </c>
      <c r="B16" s="324" t="s">
        <v>16</v>
      </c>
      <c r="C16" s="275" t="s">
        <v>113</v>
      </c>
      <c r="D16" s="283">
        <v>15</v>
      </c>
      <c r="E16" s="285" t="s">
        <v>109</v>
      </c>
      <c r="F16" s="322">
        <v>1</v>
      </c>
      <c r="G16" s="285">
        <v>15</v>
      </c>
      <c r="H16" s="285" t="s">
        <v>95</v>
      </c>
      <c r="I16" s="323">
        <v>1</v>
      </c>
      <c r="J16" s="283"/>
      <c r="K16" s="285"/>
      <c r="L16" s="316"/>
      <c r="M16" s="315"/>
      <c r="N16" s="285"/>
      <c r="O16" s="323"/>
      <c r="P16" s="260"/>
      <c r="Q16" s="263"/>
      <c r="R16" s="262"/>
      <c r="S16" s="263"/>
      <c r="T16" s="263"/>
      <c r="U16" s="264"/>
      <c r="V16" s="265">
        <f t="shared" si="0"/>
        <v>30</v>
      </c>
      <c r="W16" s="5">
        <f t="shared" si="1"/>
        <v>2</v>
      </c>
    </row>
    <row r="17" spans="1:23" x14ac:dyDescent="0.35">
      <c r="A17" s="256" t="s">
        <v>174</v>
      </c>
      <c r="B17" s="346" t="s">
        <v>19</v>
      </c>
      <c r="C17" s="275" t="s">
        <v>113</v>
      </c>
      <c r="D17" s="283"/>
      <c r="E17" s="285"/>
      <c r="F17" s="322"/>
      <c r="G17" s="285"/>
      <c r="H17" s="285"/>
      <c r="I17" s="323"/>
      <c r="J17" s="283"/>
      <c r="K17" s="285"/>
      <c r="L17" s="316"/>
      <c r="M17" s="315"/>
      <c r="N17" s="285"/>
      <c r="O17" s="323"/>
      <c r="P17" s="260">
        <v>15</v>
      </c>
      <c r="Q17" s="263" t="s">
        <v>109</v>
      </c>
      <c r="R17" s="262">
        <v>2</v>
      </c>
      <c r="S17" s="263">
        <v>15</v>
      </c>
      <c r="T17" s="263" t="s">
        <v>95</v>
      </c>
      <c r="U17" s="264">
        <v>2</v>
      </c>
      <c r="V17" s="265">
        <f t="shared" si="0"/>
        <v>30</v>
      </c>
      <c r="W17" s="5">
        <f t="shared" si="1"/>
        <v>4</v>
      </c>
    </row>
    <row r="18" spans="1:23" x14ac:dyDescent="0.35">
      <c r="A18" s="345" t="s">
        <v>45</v>
      </c>
      <c r="B18" s="324" t="s">
        <v>16</v>
      </c>
      <c r="C18" s="275" t="s">
        <v>113</v>
      </c>
      <c r="D18" s="288"/>
      <c r="E18" s="285"/>
      <c r="F18" s="289"/>
      <c r="G18" s="261"/>
      <c r="H18" s="285"/>
      <c r="I18" s="290"/>
      <c r="J18" s="283">
        <v>15</v>
      </c>
      <c r="K18" s="285" t="s">
        <v>109</v>
      </c>
      <c r="L18" s="322">
        <v>1</v>
      </c>
      <c r="M18" s="285">
        <v>15</v>
      </c>
      <c r="N18" s="285" t="s">
        <v>95</v>
      </c>
      <c r="O18" s="323">
        <v>2</v>
      </c>
      <c r="P18" s="260"/>
      <c r="Q18" s="263"/>
      <c r="R18" s="262"/>
      <c r="S18" s="263"/>
      <c r="T18" s="263"/>
      <c r="U18" s="264"/>
      <c r="V18" s="265">
        <f t="shared" si="0"/>
        <v>30</v>
      </c>
      <c r="W18" s="5">
        <f t="shared" si="1"/>
        <v>3</v>
      </c>
    </row>
    <row r="19" spans="1:23" x14ac:dyDescent="0.35">
      <c r="A19" s="345" t="s">
        <v>26</v>
      </c>
      <c r="B19" s="324" t="s">
        <v>16</v>
      </c>
      <c r="C19" s="352" t="s">
        <v>113</v>
      </c>
      <c r="D19" s="326">
        <v>30</v>
      </c>
      <c r="E19" s="306" t="s">
        <v>109</v>
      </c>
      <c r="F19" s="338">
        <v>1</v>
      </c>
      <c r="G19" s="269">
        <v>30</v>
      </c>
      <c r="H19" s="306" t="s">
        <v>95</v>
      </c>
      <c r="I19" s="304">
        <v>2</v>
      </c>
      <c r="J19" s="283"/>
      <c r="K19" s="285"/>
      <c r="L19" s="322"/>
      <c r="M19" s="285"/>
      <c r="N19" s="285"/>
      <c r="O19" s="323"/>
      <c r="P19" s="260"/>
      <c r="Q19" s="263"/>
      <c r="R19" s="262"/>
      <c r="S19" s="263"/>
      <c r="T19" s="263"/>
      <c r="U19" s="264"/>
      <c r="V19" s="265">
        <f t="shared" si="0"/>
        <v>60</v>
      </c>
      <c r="W19" s="5">
        <f t="shared" si="1"/>
        <v>3</v>
      </c>
    </row>
    <row r="20" spans="1:23" x14ac:dyDescent="0.35">
      <c r="A20" s="345" t="s">
        <v>47</v>
      </c>
      <c r="B20" s="353" t="s">
        <v>16</v>
      </c>
      <c r="C20" s="354" t="s">
        <v>113</v>
      </c>
      <c r="D20" s="288">
        <v>15</v>
      </c>
      <c r="E20" s="285" t="s">
        <v>109</v>
      </c>
      <c r="F20" s="289">
        <v>1</v>
      </c>
      <c r="G20" s="261">
        <v>15</v>
      </c>
      <c r="H20" s="285" t="s">
        <v>95</v>
      </c>
      <c r="I20" s="290">
        <v>1</v>
      </c>
      <c r="J20" s="288">
        <v>15</v>
      </c>
      <c r="K20" s="285" t="s">
        <v>109</v>
      </c>
      <c r="L20" s="289">
        <v>1</v>
      </c>
      <c r="M20" s="261">
        <v>15</v>
      </c>
      <c r="N20" s="285" t="s">
        <v>95</v>
      </c>
      <c r="O20" s="290">
        <v>1</v>
      </c>
      <c r="P20" s="260"/>
      <c r="Q20" s="263"/>
      <c r="R20" s="262"/>
      <c r="S20" s="263"/>
      <c r="T20" s="263"/>
      <c r="U20" s="264"/>
      <c r="V20" s="265">
        <f t="shared" si="0"/>
        <v>60</v>
      </c>
      <c r="W20" s="5">
        <f t="shared" si="1"/>
        <v>4</v>
      </c>
    </row>
    <row r="21" spans="1:23" ht="15" customHeight="1" x14ac:dyDescent="0.35">
      <c r="A21" s="345" t="s">
        <v>131</v>
      </c>
      <c r="B21" s="353" t="s">
        <v>16</v>
      </c>
      <c r="C21" s="246" t="s">
        <v>115</v>
      </c>
      <c r="D21" s="260">
        <v>30</v>
      </c>
      <c r="E21" s="263" t="s">
        <v>109</v>
      </c>
      <c r="F21" s="262">
        <v>1</v>
      </c>
      <c r="G21" s="263">
        <v>30</v>
      </c>
      <c r="H21" s="263" t="s">
        <v>95</v>
      </c>
      <c r="I21" s="264">
        <v>2</v>
      </c>
      <c r="J21" s="288"/>
      <c r="K21" s="285"/>
      <c r="L21" s="289"/>
      <c r="M21" s="261"/>
      <c r="N21" s="285"/>
      <c r="O21" s="290"/>
      <c r="P21" s="260"/>
      <c r="Q21" s="263"/>
      <c r="R21" s="262"/>
      <c r="S21" s="263"/>
      <c r="T21" s="263"/>
      <c r="U21" s="264"/>
      <c r="V21" s="265">
        <f t="shared" si="0"/>
        <v>60</v>
      </c>
      <c r="W21" s="5">
        <f t="shared" si="1"/>
        <v>3</v>
      </c>
    </row>
    <row r="22" spans="1:23" x14ac:dyDescent="0.35">
      <c r="A22" s="345" t="s">
        <v>27</v>
      </c>
      <c r="B22" s="324" t="s">
        <v>16</v>
      </c>
      <c r="C22" s="355" t="s">
        <v>115</v>
      </c>
      <c r="D22" s="334">
        <v>30</v>
      </c>
      <c r="E22" s="315" t="s">
        <v>109</v>
      </c>
      <c r="F22" s="314">
        <v>1</v>
      </c>
      <c r="G22" s="252">
        <v>30</v>
      </c>
      <c r="H22" s="315" t="s">
        <v>95</v>
      </c>
      <c r="I22" s="347">
        <v>2</v>
      </c>
      <c r="J22" s="283"/>
      <c r="K22" s="285"/>
      <c r="L22" s="322"/>
      <c r="M22" s="285"/>
      <c r="N22" s="285"/>
      <c r="O22" s="323"/>
      <c r="P22" s="260"/>
      <c r="Q22" s="263"/>
      <c r="R22" s="262"/>
      <c r="S22" s="263"/>
      <c r="T22" s="263"/>
      <c r="U22" s="264"/>
      <c r="V22" s="265">
        <f t="shared" si="0"/>
        <v>60</v>
      </c>
      <c r="W22" s="5">
        <f t="shared" si="1"/>
        <v>3</v>
      </c>
    </row>
    <row r="23" spans="1:23" x14ac:dyDescent="0.35">
      <c r="A23" s="345" t="s">
        <v>28</v>
      </c>
      <c r="B23" s="324" t="s">
        <v>16</v>
      </c>
      <c r="C23" s="246" t="s">
        <v>115</v>
      </c>
      <c r="D23" s="288"/>
      <c r="E23" s="269"/>
      <c r="F23" s="289"/>
      <c r="G23" s="261"/>
      <c r="H23" s="261"/>
      <c r="I23" s="290"/>
      <c r="J23" s="283"/>
      <c r="K23" s="285"/>
      <c r="L23" s="322"/>
      <c r="M23" s="285"/>
      <c r="N23" s="285"/>
      <c r="O23" s="323"/>
      <c r="P23" s="260">
        <v>15</v>
      </c>
      <c r="Q23" s="263" t="s">
        <v>109</v>
      </c>
      <c r="R23" s="262">
        <v>1</v>
      </c>
      <c r="S23" s="263"/>
      <c r="T23" s="263"/>
      <c r="U23" s="264"/>
      <c r="V23" s="265">
        <f t="shared" si="0"/>
        <v>15</v>
      </c>
      <c r="W23" s="5">
        <f t="shared" si="1"/>
        <v>1</v>
      </c>
    </row>
    <row r="24" spans="1:23" x14ac:dyDescent="0.35">
      <c r="A24" s="345" t="s">
        <v>29</v>
      </c>
      <c r="B24" s="324" t="s">
        <v>16</v>
      </c>
      <c r="C24" s="246" t="s">
        <v>115</v>
      </c>
      <c r="D24" s="356"/>
      <c r="E24" s="329"/>
      <c r="F24" s="357"/>
      <c r="G24" s="358">
        <v>15</v>
      </c>
      <c r="H24" s="285" t="s">
        <v>95</v>
      </c>
      <c r="I24" s="290">
        <v>1</v>
      </c>
      <c r="J24" s="283"/>
      <c r="K24" s="285"/>
      <c r="L24" s="322"/>
      <c r="M24" s="285"/>
      <c r="N24" s="285"/>
      <c r="O24" s="323"/>
      <c r="P24" s="260"/>
      <c r="Q24" s="263"/>
      <c r="R24" s="262"/>
      <c r="S24" s="263"/>
      <c r="T24" s="263"/>
      <c r="U24" s="264"/>
      <c r="V24" s="265">
        <f t="shared" si="0"/>
        <v>15</v>
      </c>
      <c r="W24" s="5">
        <f t="shared" si="1"/>
        <v>1</v>
      </c>
    </row>
    <row r="25" spans="1:23" x14ac:dyDescent="0.35">
      <c r="A25" s="345" t="s">
        <v>30</v>
      </c>
      <c r="B25" s="324" t="s">
        <v>16</v>
      </c>
      <c r="C25" s="246" t="s">
        <v>115</v>
      </c>
      <c r="D25" s="288">
        <v>2</v>
      </c>
      <c r="E25" s="315" t="s">
        <v>109</v>
      </c>
      <c r="F25" s="289">
        <v>0</v>
      </c>
      <c r="G25" s="261"/>
      <c r="H25" s="261"/>
      <c r="I25" s="290"/>
      <c r="J25" s="283"/>
      <c r="K25" s="285"/>
      <c r="L25" s="322"/>
      <c r="M25" s="285"/>
      <c r="N25" s="285"/>
      <c r="O25" s="323"/>
      <c r="P25" s="260"/>
      <c r="Q25" s="263"/>
      <c r="R25" s="262"/>
      <c r="S25" s="263"/>
      <c r="T25" s="263"/>
      <c r="U25" s="264"/>
      <c r="V25" s="265">
        <f t="shared" si="0"/>
        <v>2</v>
      </c>
      <c r="W25" s="5">
        <f t="shared" si="1"/>
        <v>0</v>
      </c>
    </row>
    <row r="26" spans="1:23" x14ac:dyDescent="0.35">
      <c r="A26" s="345" t="s">
        <v>31</v>
      </c>
      <c r="B26" s="324" t="s">
        <v>16</v>
      </c>
      <c r="C26" s="246" t="s">
        <v>115</v>
      </c>
      <c r="D26" s="288">
        <v>3</v>
      </c>
      <c r="E26" s="285" t="s">
        <v>109</v>
      </c>
      <c r="F26" s="289">
        <v>0</v>
      </c>
      <c r="G26" s="261"/>
      <c r="H26" s="261"/>
      <c r="I26" s="290"/>
      <c r="J26" s="283"/>
      <c r="K26" s="285"/>
      <c r="L26" s="322"/>
      <c r="M26" s="285"/>
      <c r="N26" s="285"/>
      <c r="O26" s="323"/>
      <c r="P26" s="260"/>
      <c r="Q26" s="263"/>
      <c r="R26" s="262"/>
      <c r="S26" s="263"/>
      <c r="T26" s="263"/>
      <c r="U26" s="264"/>
      <c r="V26" s="265">
        <f t="shared" si="0"/>
        <v>3</v>
      </c>
      <c r="W26" s="5">
        <f t="shared" si="1"/>
        <v>0</v>
      </c>
    </row>
    <row r="27" spans="1:23" x14ac:dyDescent="0.35">
      <c r="A27" s="359" t="s">
        <v>32</v>
      </c>
      <c r="B27" s="346" t="s">
        <v>19</v>
      </c>
      <c r="C27" s="275" t="s">
        <v>113</v>
      </c>
      <c r="D27" s="288">
        <v>30</v>
      </c>
      <c r="E27" s="306" t="s">
        <v>110</v>
      </c>
      <c r="F27" s="289">
        <v>2</v>
      </c>
      <c r="G27" s="261">
        <v>30</v>
      </c>
      <c r="H27" s="285" t="s">
        <v>110</v>
      </c>
      <c r="I27" s="290">
        <v>2</v>
      </c>
      <c r="J27" s="283">
        <v>30</v>
      </c>
      <c r="K27" s="285" t="s">
        <v>110</v>
      </c>
      <c r="L27" s="322">
        <v>2</v>
      </c>
      <c r="M27" s="285">
        <v>30</v>
      </c>
      <c r="N27" s="285" t="s">
        <v>95</v>
      </c>
      <c r="O27" s="323">
        <v>3</v>
      </c>
      <c r="P27" s="260"/>
      <c r="Q27" s="263"/>
      <c r="R27" s="262"/>
      <c r="S27" s="263"/>
      <c r="T27" s="263"/>
      <c r="U27" s="264"/>
      <c r="V27" s="265">
        <f t="shared" si="0"/>
        <v>120</v>
      </c>
      <c r="W27" s="341">
        <f t="shared" si="1"/>
        <v>9</v>
      </c>
    </row>
    <row r="28" spans="1:23" x14ac:dyDescent="0.35">
      <c r="A28" s="359" t="s">
        <v>33</v>
      </c>
      <c r="B28" s="346" t="s">
        <v>19</v>
      </c>
      <c r="C28" s="275" t="s">
        <v>113</v>
      </c>
      <c r="D28" s="294">
        <v>30</v>
      </c>
      <c r="E28" s="295" t="s">
        <v>109</v>
      </c>
      <c r="F28" s="296">
        <v>0</v>
      </c>
      <c r="G28" s="360"/>
      <c r="H28" s="285"/>
      <c r="I28" s="323"/>
      <c r="J28" s="348"/>
      <c r="K28" s="5"/>
      <c r="L28" s="5"/>
      <c r="M28" s="5"/>
      <c r="N28" s="5"/>
      <c r="O28" s="349"/>
      <c r="P28" s="260"/>
      <c r="Q28" s="263"/>
      <c r="R28" s="262"/>
      <c r="S28" s="263"/>
      <c r="T28" s="263"/>
      <c r="U28" s="264"/>
      <c r="V28" s="265">
        <f t="shared" si="0"/>
        <v>30</v>
      </c>
      <c r="W28" s="341">
        <f t="shared" si="1"/>
        <v>0</v>
      </c>
    </row>
    <row r="29" spans="1:23" ht="14" thickBot="1" x14ac:dyDescent="0.4">
      <c r="A29" s="361" t="s">
        <v>48</v>
      </c>
      <c r="B29" s="362" t="s">
        <v>16</v>
      </c>
      <c r="C29" s="301" t="s">
        <v>115</v>
      </c>
      <c r="D29" s="326"/>
      <c r="E29" s="221"/>
      <c r="F29" s="338"/>
      <c r="G29" s="269"/>
      <c r="H29" s="269"/>
      <c r="I29" s="304"/>
      <c r="J29" s="305"/>
      <c r="K29" s="306"/>
      <c r="L29" s="307"/>
      <c r="M29" s="306"/>
      <c r="N29" s="306"/>
      <c r="O29" s="308"/>
      <c r="P29" s="309">
        <v>15</v>
      </c>
      <c r="Q29" s="306" t="s">
        <v>95</v>
      </c>
      <c r="R29" s="267">
        <v>1</v>
      </c>
      <c r="S29" s="268"/>
      <c r="T29" s="268"/>
      <c r="U29" s="310"/>
      <c r="V29" s="311">
        <f t="shared" si="0"/>
        <v>15</v>
      </c>
      <c r="W29" s="312">
        <f t="shared" si="1"/>
        <v>1</v>
      </c>
    </row>
    <row r="30" spans="1:23" ht="14" thickBot="1" x14ac:dyDescent="0.4">
      <c r="A30" s="613" t="s">
        <v>143</v>
      </c>
      <c r="B30" s="639"/>
      <c r="C30" s="639"/>
      <c r="D30" s="639"/>
      <c r="E30" s="639"/>
      <c r="F30" s="639"/>
      <c r="G30" s="639"/>
      <c r="H30" s="639"/>
      <c r="I30" s="639"/>
      <c r="J30" s="639"/>
      <c r="K30" s="639"/>
      <c r="L30" s="639"/>
      <c r="M30" s="639"/>
      <c r="N30" s="639"/>
      <c r="O30" s="639"/>
      <c r="P30" s="639"/>
      <c r="Q30" s="639"/>
      <c r="R30" s="639"/>
      <c r="S30" s="639"/>
      <c r="T30" s="639"/>
      <c r="U30" s="639"/>
      <c r="V30" s="640"/>
      <c r="W30" s="721">
        <v>17</v>
      </c>
    </row>
    <row r="31" spans="1:23" s="382" customFormat="1" ht="12" x14ac:dyDescent="0.35">
      <c r="A31" s="440"/>
      <c r="B31" s="383"/>
      <c r="C31" s="415" t="s">
        <v>36</v>
      </c>
      <c r="D31" s="416">
        <f>SUM(D5:D29)</f>
        <v>350</v>
      </c>
      <c r="E31" s="416"/>
      <c r="F31" s="417">
        <f>SUM(F5:F29)</f>
        <v>24</v>
      </c>
      <c r="G31" s="416">
        <f>SUM(G5:G29)</f>
        <v>330</v>
      </c>
      <c r="H31" s="416"/>
      <c r="I31" s="417">
        <f>SUM(I5:I29)</f>
        <v>30</v>
      </c>
      <c r="J31" s="418">
        <f>SUM(J5:J29)</f>
        <v>255</v>
      </c>
      <c r="K31" s="418"/>
      <c r="L31" s="441">
        <f>SUM(L5:L30)</f>
        <v>26</v>
      </c>
      <c r="M31" s="418">
        <f>SUM(M5:M29)</f>
        <v>225</v>
      </c>
      <c r="N31" s="418"/>
      <c r="O31" s="419">
        <f>SUM(O5:O30)</f>
        <v>27</v>
      </c>
      <c r="P31" s="442">
        <f>SUM(P5:P29)</f>
        <v>225</v>
      </c>
      <c r="Q31" s="442"/>
      <c r="R31" s="443">
        <f>SUM(R5:R30)</f>
        <v>23</v>
      </c>
      <c r="S31" s="442">
        <f>SUM(S5:S29)</f>
        <v>195</v>
      </c>
      <c r="T31" s="442"/>
      <c r="U31" s="443">
        <f>SUM(U5:U30)</f>
        <v>33</v>
      </c>
      <c r="V31" s="415">
        <f>SUM(V5:V29)</f>
        <v>1580</v>
      </c>
      <c r="W31" s="444">
        <f>SUM(W5:W29)</f>
        <v>163</v>
      </c>
    </row>
    <row r="32" spans="1:23" s="382" customFormat="1" ht="12" x14ac:dyDescent="0.35">
      <c r="A32" s="440"/>
      <c r="C32" s="420" t="s">
        <v>37</v>
      </c>
      <c r="D32" s="626">
        <f>SUM(D31,G31)-(D13+G13)</f>
        <v>680</v>
      </c>
      <c r="E32" s="625"/>
      <c r="F32" s="625"/>
      <c r="G32" s="625">
        <f>SUM(F31,I31)</f>
        <v>54</v>
      </c>
      <c r="H32" s="625"/>
      <c r="I32" s="625"/>
      <c r="J32" s="641">
        <f>SUM(J31,M31)-(J13+M13)</f>
        <v>450</v>
      </c>
      <c r="K32" s="642"/>
      <c r="L32" s="626"/>
      <c r="M32" s="641">
        <f>SUM(L31,O31)</f>
        <v>53</v>
      </c>
      <c r="N32" s="642"/>
      <c r="O32" s="626"/>
      <c r="P32" s="641">
        <f>SUM(P31,S31)-(P13+S13)</f>
        <v>420</v>
      </c>
      <c r="Q32" s="642"/>
      <c r="R32" s="626"/>
      <c r="S32" s="641">
        <f>SUM(R31,U31)</f>
        <v>56</v>
      </c>
      <c r="T32" s="642"/>
      <c r="U32" s="626"/>
      <c r="V32" s="561"/>
      <c r="W32" s="395">
        <f>W31+W30</f>
        <v>180</v>
      </c>
    </row>
    <row r="33" spans="1:23" s="382" customFormat="1" ht="12" x14ac:dyDescent="0.35">
      <c r="A33" s="440"/>
      <c r="B33" s="383"/>
      <c r="C33" s="383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6"/>
      <c r="V33" s="425">
        <f>SUM(W27,W28,W11,W6,W30,W13,W17)</f>
        <v>54</v>
      </c>
      <c r="W33" s="398" t="s">
        <v>7</v>
      </c>
    </row>
    <row r="34" spans="1:23" hidden="1" x14ac:dyDescent="0.35"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>
        <f>(V33*100)/W32</f>
        <v>30</v>
      </c>
      <c r="W34" s="229"/>
    </row>
  </sheetData>
  <sheetProtection selectLockedCells="1" selectUnlockedCells="1"/>
  <mergeCells count="22">
    <mergeCell ref="A30:V30"/>
    <mergeCell ref="D32:F32"/>
    <mergeCell ref="G32:I32"/>
    <mergeCell ref="J32:L32"/>
    <mergeCell ref="M32:O32"/>
    <mergeCell ref="P32:R32"/>
    <mergeCell ref="S32:U32"/>
    <mergeCell ref="A1:W1"/>
    <mergeCell ref="S3:U3"/>
    <mergeCell ref="P3:R3"/>
    <mergeCell ref="J2:O2"/>
    <mergeCell ref="W2:W4"/>
    <mergeCell ref="D3:F3"/>
    <mergeCell ref="G3:I3"/>
    <mergeCell ref="J3:L3"/>
    <mergeCell ref="M3:O3"/>
    <mergeCell ref="P2:U2"/>
    <mergeCell ref="V2:V4"/>
    <mergeCell ref="A2:A4"/>
    <mergeCell ref="B2:B4"/>
    <mergeCell ref="C2:C4"/>
    <mergeCell ref="D2:I2"/>
  </mergeCells>
  <pageMargins left="0.23622047244094491" right="0.23622047244094491" top="0.39370078740157483" bottom="0.39370078740157483" header="0" footer="0"/>
  <pageSetup paperSize="9" scale="93" firstPageNumber="0" fitToHeight="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W26"/>
  <sheetViews>
    <sheetView topLeftCell="A4" zoomScaleNormal="100" workbookViewId="0">
      <selection activeCell="A8" sqref="A1:XFD1048576"/>
    </sheetView>
  </sheetViews>
  <sheetFormatPr defaultColWidth="11.453125" defaultRowHeight="13.5" x14ac:dyDescent="0.35"/>
  <cols>
    <col min="1" max="1" width="35.7265625" style="6" bestFit="1" customWidth="1"/>
    <col min="2" max="2" width="13.54296875" style="6" bestFit="1" customWidth="1"/>
    <col min="3" max="3" width="8.453125" style="6" bestFit="1" customWidth="1"/>
    <col min="4" max="4" width="5.54296875" style="6" bestFit="1" customWidth="1"/>
    <col min="5" max="5" width="4" style="6" bestFit="1" customWidth="1"/>
    <col min="6" max="6" width="5.26953125" style="6" bestFit="1" customWidth="1"/>
    <col min="7" max="7" width="5.54296875" style="6" bestFit="1" customWidth="1"/>
    <col min="8" max="8" width="4" style="6" bestFit="1" customWidth="1"/>
    <col min="9" max="9" width="5.26953125" style="6" bestFit="1" customWidth="1"/>
    <col min="10" max="10" width="5.54296875" style="6" bestFit="1" customWidth="1"/>
    <col min="11" max="11" width="4" style="6" bestFit="1" customWidth="1"/>
    <col min="12" max="12" width="5.26953125" style="6" bestFit="1" customWidth="1"/>
    <col min="13" max="13" width="5.54296875" style="6" bestFit="1" customWidth="1"/>
    <col min="14" max="14" width="4" style="6" bestFit="1" customWidth="1"/>
    <col min="15" max="15" width="5.26953125" style="6" bestFit="1" customWidth="1"/>
    <col min="16" max="16" width="6.1796875" style="381" bestFit="1" customWidth="1"/>
    <col min="17" max="17" width="6.26953125" style="6" bestFit="1" customWidth="1"/>
    <col min="18" max="16384" width="11.453125" style="6"/>
  </cols>
  <sheetData>
    <row r="1" spans="1:23" s="414" customFormat="1" ht="12.5" thickBot="1" x14ac:dyDescent="0.4">
      <c r="A1" s="616" t="s">
        <v>150</v>
      </c>
      <c r="B1" s="616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6"/>
      <c r="Q1" s="616"/>
    </row>
    <row r="2" spans="1:23" s="414" customFormat="1" ht="12" x14ac:dyDescent="0.3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21" t="s">
        <v>6</v>
      </c>
      <c r="Q2" s="609" t="s">
        <v>7</v>
      </c>
      <c r="W2" s="552"/>
    </row>
    <row r="3" spans="1:23" s="414" customFormat="1" ht="12" x14ac:dyDescent="0.3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21"/>
      <c r="Q3" s="609"/>
      <c r="W3" s="553"/>
    </row>
    <row r="4" spans="1:23" s="414" customFormat="1" ht="12.5" thickBot="1" x14ac:dyDescent="0.4">
      <c r="A4" s="608"/>
      <c r="B4" s="609"/>
      <c r="C4" s="610"/>
      <c r="D4" s="428" t="s">
        <v>14</v>
      </c>
      <c r="E4" s="429" t="s">
        <v>15</v>
      </c>
      <c r="F4" s="430" t="s">
        <v>7</v>
      </c>
      <c r="G4" s="429" t="s">
        <v>14</v>
      </c>
      <c r="H4" s="429" t="s">
        <v>15</v>
      </c>
      <c r="I4" s="431" t="s">
        <v>7</v>
      </c>
      <c r="J4" s="404" t="s">
        <v>14</v>
      </c>
      <c r="K4" s="401" t="s">
        <v>15</v>
      </c>
      <c r="L4" s="405" t="s">
        <v>7</v>
      </c>
      <c r="M4" s="406" t="s">
        <v>14</v>
      </c>
      <c r="N4" s="401" t="s">
        <v>15</v>
      </c>
      <c r="O4" s="407" t="s">
        <v>7</v>
      </c>
      <c r="P4" s="621"/>
      <c r="Q4" s="609"/>
      <c r="W4" s="554"/>
    </row>
    <row r="5" spans="1:23" ht="15" customHeight="1" x14ac:dyDescent="0.35">
      <c r="A5" s="256" t="s">
        <v>92</v>
      </c>
      <c r="B5" s="266" t="s">
        <v>16</v>
      </c>
      <c r="C5" s="275" t="s">
        <v>112</v>
      </c>
      <c r="D5" s="363">
        <v>30</v>
      </c>
      <c r="E5" s="364" t="s">
        <v>108</v>
      </c>
      <c r="F5" s="365">
        <v>10</v>
      </c>
      <c r="G5" s="364">
        <v>30</v>
      </c>
      <c r="H5" s="364" t="s">
        <v>108</v>
      </c>
      <c r="I5" s="366">
        <v>10</v>
      </c>
      <c r="J5" s="318">
        <v>30</v>
      </c>
      <c r="K5" s="239" t="s">
        <v>108</v>
      </c>
      <c r="L5" s="319">
        <v>12</v>
      </c>
      <c r="M5" s="320">
        <v>30</v>
      </c>
      <c r="N5" s="239" t="s">
        <v>109</v>
      </c>
      <c r="O5" s="321">
        <v>26</v>
      </c>
      <c r="P5" s="265">
        <f t="shared" ref="P5:P16" si="0">SUM(D5,G5,J5,M5)</f>
        <v>120</v>
      </c>
      <c r="Q5" s="5">
        <f t="shared" ref="Q5:Q13" si="1">SUM(F5,I5,L5,O5)</f>
        <v>58</v>
      </c>
    </row>
    <row r="6" spans="1:23" x14ac:dyDescent="0.35">
      <c r="A6" s="256" t="s">
        <v>38</v>
      </c>
      <c r="B6" s="245" t="s">
        <v>19</v>
      </c>
      <c r="C6" s="281" t="s">
        <v>113</v>
      </c>
      <c r="D6" s="328"/>
      <c r="E6" s="225"/>
      <c r="F6" s="248"/>
      <c r="G6" s="225"/>
      <c r="H6" s="225"/>
      <c r="I6" s="367"/>
      <c r="J6" s="283">
        <v>15</v>
      </c>
      <c r="K6" s="261" t="s">
        <v>109</v>
      </c>
      <c r="L6" s="322">
        <v>3</v>
      </c>
      <c r="M6" s="285"/>
      <c r="N6" s="261"/>
      <c r="O6" s="323"/>
      <c r="P6" s="265">
        <f t="shared" si="0"/>
        <v>15</v>
      </c>
      <c r="Q6" s="5">
        <f t="shared" si="1"/>
        <v>3</v>
      </c>
    </row>
    <row r="7" spans="1:23" x14ac:dyDescent="0.35">
      <c r="A7" s="256" t="s">
        <v>39</v>
      </c>
      <c r="B7" s="245" t="s">
        <v>19</v>
      </c>
      <c r="C7" s="281" t="s">
        <v>94</v>
      </c>
      <c r="D7" s="328"/>
      <c r="E7" s="225"/>
      <c r="F7" s="248"/>
      <c r="G7" s="225"/>
      <c r="H7" s="225"/>
      <c r="I7" s="367"/>
      <c r="J7" s="283"/>
      <c r="K7" s="261"/>
      <c r="L7" s="322"/>
      <c r="M7" s="285">
        <v>4</v>
      </c>
      <c r="N7" s="261" t="s">
        <v>109</v>
      </c>
      <c r="O7" s="323">
        <v>4</v>
      </c>
      <c r="P7" s="265">
        <f t="shared" si="0"/>
        <v>4</v>
      </c>
      <c r="Q7" s="5">
        <f t="shared" si="1"/>
        <v>4</v>
      </c>
    </row>
    <row r="8" spans="1:23" x14ac:dyDescent="0.35">
      <c r="A8" s="256" t="s">
        <v>49</v>
      </c>
      <c r="B8" s="245" t="s">
        <v>16</v>
      </c>
      <c r="C8" s="281" t="s">
        <v>113</v>
      </c>
      <c r="D8" s="328">
        <v>15</v>
      </c>
      <c r="E8" s="225" t="s">
        <v>109</v>
      </c>
      <c r="F8" s="248">
        <v>1</v>
      </c>
      <c r="G8" s="225">
        <v>15</v>
      </c>
      <c r="H8" s="225" t="s">
        <v>109</v>
      </c>
      <c r="I8" s="367">
        <v>2</v>
      </c>
      <c r="J8" s="283"/>
      <c r="K8" s="271"/>
      <c r="L8" s="226"/>
      <c r="M8" s="227"/>
      <c r="N8" s="726"/>
      <c r="O8" s="323"/>
      <c r="P8" s="265">
        <f t="shared" si="0"/>
        <v>30</v>
      </c>
      <c r="Q8" s="5">
        <f t="shared" si="1"/>
        <v>3</v>
      </c>
    </row>
    <row r="9" spans="1:23" x14ac:dyDescent="0.35">
      <c r="A9" s="256" t="s">
        <v>174</v>
      </c>
      <c r="B9" s="245" t="s">
        <v>19</v>
      </c>
      <c r="C9" s="281" t="s">
        <v>115</v>
      </c>
      <c r="D9" s="328"/>
      <c r="E9" s="225"/>
      <c r="F9" s="248"/>
      <c r="G9" s="225"/>
      <c r="H9" s="225"/>
      <c r="I9" s="367"/>
      <c r="J9" s="283">
        <v>15</v>
      </c>
      <c r="K9" s="271" t="s">
        <v>109</v>
      </c>
      <c r="L9" s="226">
        <v>2</v>
      </c>
      <c r="M9" s="227">
        <v>15</v>
      </c>
      <c r="N9" s="726" t="s">
        <v>95</v>
      </c>
      <c r="O9" s="323">
        <v>2</v>
      </c>
      <c r="P9" s="265">
        <f t="shared" si="0"/>
        <v>30</v>
      </c>
      <c r="Q9" s="5">
        <f t="shared" si="1"/>
        <v>4</v>
      </c>
    </row>
    <row r="10" spans="1:23" x14ac:dyDescent="0.35">
      <c r="A10" s="256" t="s">
        <v>23</v>
      </c>
      <c r="B10" s="245" t="s">
        <v>19</v>
      </c>
      <c r="C10" s="281" t="s">
        <v>21</v>
      </c>
      <c r="D10" s="328">
        <v>45</v>
      </c>
      <c r="E10" s="227" t="s">
        <v>109</v>
      </c>
      <c r="F10" s="248">
        <v>3</v>
      </c>
      <c r="G10" s="225">
        <v>45</v>
      </c>
      <c r="H10" s="227" t="s">
        <v>109</v>
      </c>
      <c r="I10" s="367">
        <v>3</v>
      </c>
      <c r="J10" s="288">
        <v>45</v>
      </c>
      <c r="K10" s="279" t="s">
        <v>109</v>
      </c>
      <c r="L10" s="248">
        <v>3</v>
      </c>
      <c r="M10" s="225">
        <v>45</v>
      </c>
      <c r="N10" s="325" t="s">
        <v>109</v>
      </c>
      <c r="O10" s="290">
        <v>3</v>
      </c>
      <c r="P10" s="265">
        <f t="shared" si="0"/>
        <v>180</v>
      </c>
      <c r="Q10" s="5">
        <f t="shared" si="1"/>
        <v>12</v>
      </c>
    </row>
    <row r="11" spans="1:23" x14ac:dyDescent="0.35">
      <c r="A11" s="256" t="s">
        <v>60</v>
      </c>
      <c r="B11" s="266" t="s">
        <v>16</v>
      </c>
      <c r="C11" s="281" t="s">
        <v>113</v>
      </c>
      <c r="D11" s="368">
        <v>30</v>
      </c>
      <c r="E11" s="227" t="s">
        <v>109</v>
      </c>
      <c r="F11" s="226">
        <v>1</v>
      </c>
      <c r="G11" s="227">
        <v>30</v>
      </c>
      <c r="H11" s="227" t="s">
        <v>95</v>
      </c>
      <c r="I11" s="369">
        <v>2</v>
      </c>
      <c r="J11" s="297"/>
      <c r="K11" s="275"/>
      <c r="L11" s="277"/>
      <c r="M11" s="277"/>
      <c r="N11" s="324"/>
      <c r="O11" s="298"/>
      <c r="P11" s="265">
        <f t="shared" si="0"/>
        <v>60</v>
      </c>
      <c r="Q11" s="5">
        <f t="shared" si="1"/>
        <v>3</v>
      </c>
    </row>
    <row r="12" spans="1:23" x14ac:dyDescent="0.35">
      <c r="A12" s="256" t="s">
        <v>24</v>
      </c>
      <c r="B12" s="266" t="s">
        <v>16</v>
      </c>
      <c r="C12" s="246" t="s">
        <v>115</v>
      </c>
      <c r="D12" s="368">
        <v>30</v>
      </c>
      <c r="E12" s="227" t="s">
        <v>95</v>
      </c>
      <c r="F12" s="226">
        <v>2</v>
      </c>
      <c r="G12" s="227"/>
      <c r="H12" s="227"/>
      <c r="I12" s="369"/>
      <c r="J12" s="283"/>
      <c r="K12" s="279"/>
      <c r="L12" s="226"/>
      <c r="M12" s="227"/>
      <c r="N12" s="325"/>
      <c r="O12" s="323"/>
      <c r="P12" s="265">
        <f t="shared" si="0"/>
        <v>30</v>
      </c>
      <c r="Q12" s="5">
        <f t="shared" si="1"/>
        <v>2</v>
      </c>
    </row>
    <row r="13" spans="1:23" ht="15" customHeight="1" x14ac:dyDescent="0.35">
      <c r="A13" s="256" t="s">
        <v>129</v>
      </c>
      <c r="B13" s="266" t="s">
        <v>16</v>
      </c>
      <c r="C13" s="246" t="s">
        <v>115</v>
      </c>
      <c r="D13" s="368"/>
      <c r="E13" s="227"/>
      <c r="F13" s="226"/>
      <c r="G13" s="227">
        <v>30</v>
      </c>
      <c r="H13" s="227" t="s">
        <v>110</v>
      </c>
      <c r="I13" s="369">
        <v>2</v>
      </c>
      <c r="J13" s="283"/>
      <c r="K13" s="279"/>
      <c r="L13" s="226"/>
      <c r="M13" s="227"/>
      <c r="N13" s="325"/>
      <c r="O13" s="323"/>
      <c r="P13" s="265">
        <f t="shared" si="0"/>
        <v>30</v>
      </c>
      <c r="Q13" s="5">
        <f t="shared" si="1"/>
        <v>2</v>
      </c>
    </row>
    <row r="14" spans="1:23" x14ac:dyDescent="0.35">
      <c r="A14" s="256" t="s">
        <v>130</v>
      </c>
      <c r="B14" s="266" t="s">
        <v>16</v>
      </c>
      <c r="C14" s="246" t="s">
        <v>115</v>
      </c>
      <c r="D14" s="328">
        <v>30</v>
      </c>
      <c r="E14" s="227" t="s">
        <v>110</v>
      </c>
      <c r="F14" s="248">
        <v>2</v>
      </c>
      <c r="G14" s="225"/>
      <c r="H14" s="227"/>
      <c r="I14" s="367"/>
      <c r="J14" s="283"/>
      <c r="K14" s="285"/>
      <c r="L14" s="316"/>
      <c r="M14" s="315"/>
      <c r="N14" s="285"/>
      <c r="O14" s="323"/>
      <c r="P14" s="265">
        <f t="shared" si="0"/>
        <v>30</v>
      </c>
      <c r="Q14" s="5">
        <v>2</v>
      </c>
    </row>
    <row r="15" spans="1:23" x14ac:dyDescent="0.35">
      <c r="A15" s="293" t="s">
        <v>89</v>
      </c>
      <c r="B15" s="245" t="s">
        <v>16</v>
      </c>
      <c r="C15" s="246" t="s">
        <v>115</v>
      </c>
      <c r="D15" s="328">
        <v>30</v>
      </c>
      <c r="E15" s="225" t="s">
        <v>95</v>
      </c>
      <c r="F15" s="248">
        <v>2</v>
      </c>
      <c r="G15" s="370"/>
      <c r="H15" s="370"/>
      <c r="I15" s="371"/>
      <c r="J15" s="283"/>
      <c r="K15" s="285"/>
      <c r="L15" s="322"/>
      <c r="M15" s="285"/>
      <c r="N15" s="285"/>
      <c r="O15" s="323"/>
      <c r="P15" s="265">
        <f t="shared" si="0"/>
        <v>30</v>
      </c>
      <c r="Q15" s="5">
        <v>2</v>
      </c>
    </row>
    <row r="16" spans="1:23" x14ac:dyDescent="0.35">
      <c r="A16" s="293" t="s">
        <v>141</v>
      </c>
      <c r="B16" s="245" t="s">
        <v>16</v>
      </c>
      <c r="C16" s="246" t="s">
        <v>115</v>
      </c>
      <c r="D16" s="372"/>
      <c r="E16" s="370"/>
      <c r="F16" s="370"/>
      <c r="G16" s="225">
        <v>30</v>
      </c>
      <c r="H16" s="225" t="s">
        <v>95</v>
      </c>
      <c r="I16" s="367">
        <v>2</v>
      </c>
      <c r="J16" s="283"/>
      <c r="K16" s="285"/>
      <c r="L16" s="322"/>
      <c r="M16" s="285"/>
      <c r="N16" s="285"/>
      <c r="O16" s="323"/>
      <c r="P16" s="265">
        <f t="shared" si="0"/>
        <v>30</v>
      </c>
      <c r="Q16" s="5">
        <v>2</v>
      </c>
    </row>
    <row r="17" spans="1:17" x14ac:dyDescent="0.35">
      <c r="A17" s="256" t="s">
        <v>99</v>
      </c>
      <c r="B17" s="266" t="s">
        <v>16</v>
      </c>
      <c r="C17" s="246" t="s">
        <v>115</v>
      </c>
      <c r="D17" s="328"/>
      <c r="E17" s="227"/>
      <c r="F17" s="248"/>
      <c r="G17" s="225"/>
      <c r="H17" s="225"/>
      <c r="I17" s="367"/>
      <c r="J17" s="283">
        <v>30</v>
      </c>
      <c r="K17" s="285" t="s">
        <v>95</v>
      </c>
      <c r="L17" s="322">
        <v>2</v>
      </c>
      <c r="M17" s="285"/>
      <c r="N17" s="285"/>
      <c r="O17" s="323"/>
      <c r="P17" s="265">
        <f>SUM(D17,G17,J17,M17)</f>
        <v>30</v>
      </c>
      <c r="Q17" s="5">
        <f>SUM(F17,I17,L17,O17)</f>
        <v>2</v>
      </c>
    </row>
    <row r="18" spans="1:17" x14ac:dyDescent="0.35">
      <c r="A18" s="256" t="s">
        <v>40</v>
      </c>
      <c r="B18" s="266" t="s">
        <v>16</v>
      </c>
      <c r="C18" s="246" t="s">
        <v>115</v>
      </c>
      <c r="D18" s="328">
        <v>30</v>
      </c>
      <c r="E18" s="225" t="s">
        <v>109</v>
      </c>
      <c r="F18" s="248">
        <v>1</v>
      </c>
      <c r="G18" s="225">
        <v>30</v>
      </c>
      <c r="H18" s="225" t="s">
        <v>95</v>
      </c>
      <c r="I18" s="367">
        <v>2</v>
      </c>
      <c r="J18" s="283"/>
      <c r="K18" s="285"/>
      <c r="L18" s="322"/>
      <c r="M18" s="285"/>
      <c r="N18" s="285"/>
      <c r="O18" s="323"/>
      <c r="P18" s="265">
        <f>SUM(D18,G18,J18,M18)</f>
        <v>60</v>
      </c>
      <c r="Q18" s="5">
        <f>SUM(F18,I18,L18,O18)</f>
        <v>3</v>
      </c>
    </row>
    <row r="19" spans="1:17" x14ac:dyDescent="0.35">
      <c r="A19" s="256" t="s">
        <v>41</v>
      </c>
      <c r="B19" s="266" t="s">
        <v>16</v>
      </c>
      <c r="C19" s="246" t="s">
        <v>115</v>
      </c>
      <c r="D19" s="328">
        <v>30</v>
      </c>
      <c r="E19" s="227" t="s">
        <v>109</v>
      </c>
      <c r="F19" s="248">
        <v>1</v>
      </c>
      <c r="G19" s="225">
        <v>30</v>
      </c>
      <c r="H19" s="225" t="s">
        <v>95</v>
      </c>
      <c r="I19" s="367">
        <v>2</v>
      </c>
      <c r="J19" s="283"/>
      <c r="K19" s="285"/>
      <c r="L19" s="322"/>
      <c r="M19" s="285"/>
      <c r="N19" s="285"/>
      <c r="O19" s="323"/>
      <c r="P19" s="311">
        <f>SUM(D19,G19,J19,M19)</f>
        <v>60</v>
      </c>
      <c r="Q19" s="312">
        <f>SUM(F19,I19,L19,O19)</f>
        <v>3</v>
      </c>
    </row>
    <row r="20" spans="1:17" x14ac:dyDescent="0.35">
      <c r="A20" s="256" t="s">
        <v>131</v>
      </c>
      <c r="B20" s="266" t="s">
        <v>16</v>
      </c>
      <c r="C20" s="281" t="s">
        <v>113</v>
      </c>
      <c r="D20" s="328"/>
      <c r="E20" s="227"/>
      <c r="F20" s="248"/>
      <c r="G20" s="225"/>
      <c r="H20" s="225"/>
      <c r="I20" s="367"/>
      <c r="J20" s="283"/>
      <c r="K20" s="285"/>
      <c r="L20" s="322"/>
      <c r="M20" s="285">
        <v>30</v>
      </c>
      <c r="N20" s="285" t="s">
        <v>110</v>
      </c>
      <c r="O20" s="323">
        <v>2</v>
      </c>
      <c r="P20" s="373">
        <f>SUM(D20,G20,J20,M20)</f>
        <v>30</v>
      </c>
      <c r="Q20" s="374">
        <f>SUM(F20,I20,L20,O20)</f>
        <v>2</v>
      </c>
    </row>
    <row r="21" spans="1:17" ht="14" thickBot="1" x14ac:dyDescent="0.4">
      <c r="A21" s="335" t="s">
        <v>43</v>
      </c>
      <c r="B21" s="336" t="s">
        <v>19</v>
      </c>
      <c r="C21" s="337" t="s">
        <v>113</v>
      </c>
      <c r="D21" s="375">
        <v>30</v>
      </c>
      <c r="E21" s="376" t="s">
        <v>110</v>
      </c>
      <c r="F21" s="377">
        <v>2</v>
      </c>
      <c r="G21" s="378">
        <v>30</v>
      </c>
      <c r="H21" s="376" t="s">
        <v>95</v>
      </c>
      <c r="I21" s="379">
        <v>3</v>
      </c>
      <c r="J21" s="305"/>
      <c r="K21" s="306"/>
      <c r="L21" s="307"/>
      <c r="M21" s="306"/>
      <c r="N21" s="306"/>
      <c r="O21" s="308"/>
      <c r="P21" s="339">
        <f>SUM(D21,G21,J21,M21)</f>
        <v>60</v>
      </c>
      <c r="Q21" s="380">
        <f>SUM(F21,I21,L21,O21)</f>
        <v>5</v>
      </c>
    </row>
    <row r="22" spans="1:17" ht="14" thickBot="1" x14ac:dyDescent="0.4">
      <c r="A22" s="627" t="s">
        <v>143</v>
      </c>
      <c r="B22" s="643"/>
      <c r="C22" s="643"/>
      <c r="D22" s="643"/>
      <c r="E22" s="643"/>
      <c r="F22" s="643"/>
      <c r="G22" s="643"/>
      <c r="H22" s="643"/>
      <c r="I22" s="643"/>
      <c r="J22" s="643"/>
      <c r="K22" s="643"/>
      <c r="L22" s="643"/>
      <c r="M22" s="643"/>
      <c r="N22" s="643"/>
      <c r="O22" s="643"/>
      <c r="P22" s="644"/>
      <c r="Q22" s="340">
        <v>8</v>
      </c>
    </row>
    <row r="23" spans="1:17" s="414" customFormat="1" ht="12" x14ac:dyDescent="0.35">
      <c r="A23" s="413"/>
      <c r="C23" s="445" t="s">
        <v>36</v>
      </c>
      <c r="D23" s="446">
        <f>SUM(D5:D21)</f>
        <v>300</v>
      </c>
      <c r="E23" s="446"/>
      <c r="F23" s="447">
        <f>SUM(F5:F21)</f>
        <v>25</v>
      </c>
      <c r="G23" s="446">
        <f>SUM(G5:G21)</f>
        <v>270</v>
      </c>
      <c r="H23" s="446"/>
      <c r="I23" s="447">
        <f>SUM(I5:I21)</f>
        <v>28</v>
      </c>
      <c r="J23" s="448">
        <f>SUM(J5:J22)</f>
        <v>135</v>
      </c>
      <c r="K23" s="448"/>
      <c r="L23" s="449">
        <f>SUM(L5:L22)</f>
        <v>22</v>
      </c>
      <c r="M23" s="448">
        <f>SUM(M5:M22)</f>
        <v>124</v>
      </c>
      <c r="N23" s="448"/>
      <c r="O23" s="449">
        <f>SUM(O5:O22)</f>
        <v>37</v>
      </c>
      <c r="P23" s="450">
        <f>SUM(P5:P21)</f>
        <v>829</v>
      </c>
      <c r="Q23" s="423">
        <f>SUM(Q5:Q21)</f>
        <v>112</v>
      </c>
    </row>
    <row r="24" spans="1:17" s="414" customFormat="1" ht="12" x14ac:dyDescent="0.35">
      <c r="A24" s="383"/>
      <c r="B24" s="383"/>
      <c r="C24" s="451" t="s">
        <v>37</v>
      </c>
      <c r="D24" s="637">
        <f>SUM(D23,G23)-(D10+G10)</f>
        <v>480</v>
      </c>
      <c r="E24" s="637"/>
      <c r="F24" s="637"/>
      <c r="G24" s="645">
        <f>SUM(F23,I23)</f>
        <v>53</v>
      </c>
      <c r="H24" s="646"/>
      <c r="I24" s="647"/>
      <c r="J24" s="637">
        <f>SUM(J23,M23)-(J10+M10)</f>
        <v>169</v>
      </c>
      <c r="K24" s="637"/>
      <c r="L24" s="637"/>
      <c r="M24" s="637">
        <f>SUM(L23,O23)</f>
        <v>59</v>
      </c>
      <c r="N24" s="637"/>
      <c r="O24" s="637"/>
      <c r="P24" s="559"/>
      <c r="Q24" s="452">
        <f>Q23+Q22</f>
        <v>120</v>
      </c>
    </row>
    <row r="25" spans="1:17" s="414" customFormat="1" ht="12" x14ac:dyDescent="0.35">
      <c r="A25" s="383"/>
      <c r="B25" s="383"/>
      <c r="C25" s="383"/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424"/>
      <c r="P25" s="425">
        <f>SUM(Q22,Q21,Q10,Q7,Q6,Q9)</f>
        <v>36</v>
      </c>
      <c r="Q25" s="426" t="s">
        <v>7</v>
      </c>
    </row>
    <row r="26" spans="1:17" hidden="1" x14ac:dyDescent="0.35">
      <c r="P26" s="381">
        <f>(100*P25)/Q24</f>
        <v>30</v>
      </c>
    </row>
  </sheetData>
  <sheetProtection selectLockedCells="1" selectUnlockedCells="1"/>
  <mergeCells count="17"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  <mergeCell ref="A22:P22"/>
    <mergeCell ref="D24:F24"/>
    <mergeCell ref="G24:I24"/>
    <mergeCell ref="J24:L24"/>
    <mergeCell ref="M24:O24"/>
  </mergeCells>
  <pageMargins left="0.23622047244094491" right="0.23622047244094491" top="0.39370078740157483" bottom="0.39370078740157483" header="0" footer="0"/>
  <pageSetup paperSize="9" scale="69" firstPageNumber="0" fitToHeight="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  <pageSetUpPr fitToPage="1"/>
  </sheetPr>
  <dimension ref="A1:X33"/>
  <sheetViews>
    <sheetView zoomScaleNormal="100" workbookViewId="0">
      <selection activeCell="A10" sqref="A1:XFD1048576"/>
    </sheetView>
  </sheetViews>
  <sheetFormatPr defaultColWidth="8.81640625" defaultRowHeight="14.5" x14ac:dyDescent="0.35"/>
  <cols>
    <col min="1" max="1" width="30.453125" style="720" bestFit="1" customWidth="1"/>
    <col min="2" max="2" width="13.54296875" style="720" bestFit="1" customWidth="1"/>
    <col min="3" max="3" width="8.453125" style="720" bestFit="1" customWidth="1"/>
    <col min="4" max="4" width="5.54296875" style="720" bestFit="1" customWidth="1"/>
    <col min="5" max="5" width="4" style="720" bestFit="1" customWidth="1"/>
    <col min="6" max="6" width="5.26953125" style="720" bestFit="1" customWidth="1"/>
    <col min="7" max="7" width="5.54296875" style="720" bestFit="1" customWidth="1"/>
    <col min="8" max="8" width="4" style="720" bestFit="1" customWidth="1"/>
    <col min="9" max="9" width="5.26953125" style="720" bestFit="1" customWidth="1"/>
    <col min="10" max="10" width="5.54296875" style="720" bestFit="1" customWidth="1"/>
    <col min="11" max="11" width="4" style="720" bestFit="1" customWidth="1"/>
    <col min="12" max="12" width="5.26953125" style="720" bestFit="1" customWidth="1"/>
    <col min="13" max="13" width="5.54296875" style="720" bestFit="1" customWidth="1"/>
    <col min="14" max="14" width="4" style="720" bestFit="1" customWidth="1"/>
    <col min="15" max="15" width="5.26953125" style="720" bestFit="1" customWidth="1"/>
    <col min="16" max="16" width="5.54296875" style="720" bestFit="1" customWidth="1"/>
    <col min="17" max="17" width="4" style="720" bestFit="1" customWidth="1"/>
    <col min="18" max="18" width="5.26953125" style="720" bestFit="1" customWidth="1"/>
    <col min="19" max="19" width="5.54296875" style="720" bestFit="1" customWidth="1"/>
    <col min="20" max="20" width="4" style="720" bestFit="1" customWidth="1"/>
    <col min="21" max="21" width="5.26953125" style="720" bestFit="1" customWidth="1"/>
    <col min="22" max="22" width="6.1796875" style="720" bestFit="1" customWidth="1"/>
    <col min="23" max="23" width="5.26953125" style="720" bestFit="1" customWidth="1"/>
    <col min="24" max="24" width="11" style="720" customWidth="1"/>
    <col min="25" max="16384" width="8.81640625" style="720"/>
  </cols>
  <sheetData>
    <row r="1" spans="1:24" s="718" customFormat="1" ht="12.5" thickBot="1" x14ac:dyDescent="0.4">
      <c r="A1" s="616" t="s">
        <v>151</v>
      </c>
      <c r="B1" s="616"/>
      <c r="C1" s="616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6"/>
      <c r="W1" s="617"/>
      <c r="X1" s="717"/>
    </row>
    <row r="2" spans="1:24" s="718" customFormat="1" ht="12" x14ac:dyDescent="0.25">
      <c r="A2" s="608" t="s">
        <v>0</v>
      </c>
      <c r="B2" s="609" t="s">
        <v>1</v>
      </c>
      <c r="C2" s="610" t="s">
        <v>2</v>
      </c>
      <c r="D2" s="586" t="s">
        <v>3</v>
      </c>
      <c r="E2" s="587"/>
      <c r="F2" s="587"/>
      <c r="G2" s="587"/>
      <c r="H2" s="587"/>
      <c r="I2" s="588"/>
      <c r="J2" s="618" t="s">
        <v>4</v>
      </c>
      <c r="K2" s="619"/>
      <c r="L2" s="619"/>
      <c r="M2" s="619"/>
      <c r="N2" s="619"/>
      <c r="O2" s="620"/>
      <c r="P2" s="634" t="s">
        <v>5</v>
      </c>
      <c r="Q2" s="635"/>
      <c r="R2" s="635"/>
      <c r="S2" s="635"/>
      <c r="T2" s="635"/>
      <c r="U2" s="636"/>
      <c r="V2" s="594" t="s">
        <v>6</v>
      </c>
      <c r="W2" s="598" t="s">
        <v>7</v>
      </c>
      <c r="X2" s="717"/>
    </row>
    <row r="3" spans="1:24" s="718" customFormat="1" ht="12" x14ac:dyDescent="0.25">
      <c r="A3" s="608"/>
      <c r="B3" s="609"/>
      <c r="C3" s="610"/>
      <c r="D3" s="604" t="s">
        <v>8</v>
      </c>
      <c r="E3" s="592"/>
      <c r="F3" s="592"/>
      <c r="G3" s="592" t="s">
        <v>9</v>
      </c>
      <c r="H3" s="592"/>
      <c r="I3" s="593"/>
      <c r="J3" s="622" t="s">
        <v>10</v>
      </c>
      <c r="K3" s="623"/>
      <c r="L3" s="623"/>
      <c r="M3" s="623" t="s">
        <v>11</v>
      </c>
      <c r="N3" s="623"/>
      <c r="O3" s="624"/>
      <c r="P3" s="632" t="s">
        <v>12</v>
      </c>
      <c r="Q3" s="630"/>
      <c r="R3" s="630"/>
      <c r="S3" s="630" t="s">
        <v>13</v>
      </c>
      <c r="T3" s="630"/>
      <c r="U3" s="631"/>
      <c r="V3" s="594"/>
      <c r="W3" s="599"/>
      <c r="X3" s="717"/>
    </row>
    <row r="4" spans="1:24" s="718" customFormat="1" ht="12.5" thickBot="1" x14ac:dyDescent="0.3">
      <c r="A4" s="608"/>
      <c r="B4" s="609"/>
      <c r="C4" s="610"/>
      <c r="D4" s="400" t="s">
        <v>14</v>
      </c>
      <c r="E4" s="401" t="s">
        <v>15</v>
      </c>
      <c r="F4" s="402" t="s">
        <v>7</v>
      </c>
      <c r="G4" s="401" t="s">
        <v>14</v>
      </c>
      <c r="H4" s="401" t="s">
        <v>15</v>
      </c>
      <c r="I4" s="403" t="s">
        <v>7</v>
      </c>
      <c r="J4" s="404" t="s">
        <v>14</v>
      </c>
      <c r="K4" s="401" t="s">
        <v>15</v>
      </c>
      <c r="L4" s="405" t="s">
        <v>7</v>
      </c>
      <c r="M4" s="406" t="s">
        <v>14</v>
      </c>
      <c r="N4" s="401" t="s">
        <v>15</v>
      </c>
      <c r="O4" s="407" t="s">
        <v>7</v>
      </c>
      <c r="P4" s="408" t="s">
        <v>14</v>
      </c>
      <c r="Q4" s="401" t="s">
        <v>15</v>
      </c>
      <c r="R4" s="409" t="s">
        <v>7</v>
      </c>
      <c r="S4" s="410" t="s">
        <v>14</v>
      </c>
      <c r="T4" s="401" t="s">
        <v>15</v>
      </c>
      <c r="U4" s="411" t="s">
        <v>7</v>
      </c>
      <c r="V4" s="594"/>
      <c r="W4" s="600"/>
      <c r="X4" s="717"/>
    </row>
    <row r="5" spans="1:24" x14ac:dyDescent="0.35">
      <c r="A5" s="256" t="s">
        <v>92</v>
      </c>
      <c r="B5" s="266" t="s">
        <v>16</v>
      </c>
      <c r="C5" s="275" t="s">
        <v>112</v>
      </c>
      <c r="D5" s="334">
        <v>30</v>
      </c>
      <c r="E5" s="252" t="s">
        <v>108</v>
      </c>
      <c r="F5" s="314">
        <v>10</v>
      </c>
      <c r="G5" s="252">
        <v>30</v>
      </c>
      <c r="H5" s="252" t="s">
        <v>108</v>
      </c>
      <c r="I5" s="347">
        <v>10</v>
      </c>
      <c r="J5" s="220">
        <v>30</v>
      </c>
      <c r="K5" s="252" t="s">
        <v>108</v>
      </c>
      <c r="L5" s="316">
        <v>10</v>
      </c>
      <c r="M5" s="315">
        <v>30</v>
      </c>
      <c r="N5" s="252" t="s">
        <v>108</v>
      </c>
      <c r="O5" s="237">
        <v>10</v>
      </c>
      <c r="P5" s="251">
        <v>30</v>
      </c>
      <c r="Q5" s="252" t="s">
        <v>108</v>
      </c>
      <c r="R5" s="253">
        <v>10</v>
      </c>
      <c r="S5" s="254">
        <v>30</v>
      </c>
      <c r="T5" s="252" t="s">
        <v>109</v>
      </c>
      <c r="U5" s="255">
        <v>23</v>
      </c>
      <c r="V5" s="265">
        <f t="shared" ref="V5:V15" si="0">SUM(D5,G5,J5,M5,P5,S5)</f>
        <v>180</v>
      </c>
      <c r="W5" s="5">
        <f t="shared" ref="W5:W15" si="1">SUM(F5,I5,L5,O5,R5,U5)</f>
        <v>73</v>
      </c>
      <c r="X5" s="719"/>
    </row>
    <row r="6" spans="1:24" x14ac:dyDescent="0.35">
      <c r="A6" s="230" t="s">
        <v>122</v>
      </c>
      <c r="B6" s="245" t="s">
        <v>19</v>
      </c>
      <c r="C6" s="246" t="s">
        <v>115</v>
      </c>
      <c r="D6" s="334"/>
      <c r="E6" s="252"/>
      <c r="F6" s="314"/>
      <c r="G6" s="252"/>
      <c r="H6" s="252"/>
      <c r="I6" s="347"/>
      <c r="J6" s="220"/>
      <c r="K6" s="252"/>
      <c r="L6" s="316"/>
      <c r="M6" s="315"/>
      <c r="N6" s="252"/>
      <c r="O6" s="237"/>
      <c r="P6" s="251">
        <v>30</v>
      </c>
      <c r="Q6" s="252" t="s">
        <v>109</v>
      </c>
      <c r="R6" s="253">
        <v>2</v>
      </c>
      <c r="S6" s="254">
        <v>30</v>
      </c>
      <c r="T6" s="252" t="s">
        <v>109</v>
      </c>
      <c r="U6" s="255">
        <v>2</v>
      </c>
      <c r="V6" s="265">
        <f t="shared" si="0"/>
        <v>60</v>
      </c>
      <c r="W6" s="5">
        <f t="shared" si="1"/>
        <v>4</v>
      </c>
      <c r="X6" s="719"/>
    </row>
    <row r="7" spans="1:24" x14ac:dyDescent="0.35">
      <c r="A7" s="256" t="s">
        <v>50</v>
      </c>
      <c r="B7" s="266" t="s">
        <v>16</v>
      </c>
      <c r="C7" s="275" t="s">
        <v>94</v>
      </c>
      <c r="D7" s="297"/>
      <c r="E7" s="266"/>
      <c r="F7" s="266"/>
      <c r="G7" s="266"/>
      <c r="H7" s="266"/>
      <c r="I7" s="298"/>
      <c r="J7" s="283">
        <v>15</v>
      </c>
      <c r="K7" s="285" t="s">
        <v>109</v>
      </c>
      <c r="L7" s="322">
        <v>1</v>
      </c>
      <c r="M7" s="285">
        <v>15</v>
      </c>
      <c r="N7" s="285" t="s">
        <v>95</v>
      </c>
      <c r="O7" s="323">
        <v>2</v>
      </c>
      <c r="P7" s="260"/>
      <c r="Q7" s="285"/>
      <c r="R7" s="262"/>
      <c r="S7" s="263"/>
      <c r="T7" s="285"/>
      <c r="U7" s="264"/>
      <c r="V7" s="265">
        <f t="shared" si="0"/>
        <v>30</v>
      </c>
      <c r="W7" s="5">
        <f t="shared" si="1"/>
        <v>3</v>
      </c>
      <c r="X7" s="719"/>
    </row>
    <row r="8" spans="1:24" x14ac:dyDescent="0.35">
      <c r="A8" s="256" t="s">
        <v>18</v>
      </c>
      <c r="B8" s="245" t="s">
        <v>19</v>
      </c>
      <c r="C8" s="246" t="s">
        <v>115</v>
      </c>
      <c r="D8" s="288"/>
      <c r="E8" s="261"/>
      <c r="F8" s="289"/>
      <c r="G8" s="261"/>
      <c r="H8" s="261"/>
      <c r="I8" s="290"/>
      <c r="J8" s="283">
        <v>30</v>
      </c>
      <c r="K8" s="261" t="s">
        <v>108</v>
      </c>
      <c r="L8" s="322">
        <v>4</v>
      </c>
      <c r="M8" s="285">
        <v>30</v>
      </c>
      <c r="N8" s="261" t="s">
        <v>108</v>
      </c>
      <c r="O8" s="323">
        <v>4</v>
      </c>
      <c r="P8" s="260">
        <v>30</v>
      </c>
      <c r="Q8" s="261" t="s">
        <v>108</v>
      </c>
      <c r="R8" s="262">
        <v>4</v>
      </c>
      <c r="S8" s="263">
        <v>30</v>
      </c>
      <c r="T8" s="261" t="s">
        <v>108</v>
      </c>
      <c r="U8" s="264">
        <v>4</v>
      </c>
      <c r="V8" s="265">
        <f t="shared" si="0"/>
        <v>120</v>
      </c>
      <c r="W8" s="5">
        <f t="shared" si="1"/>
        <v>16</v>
      </c>
      <c r="X8" s="719"/>
    </row>
    <row r="9" spans="1:24" x14ac:dyDescent="0.35">
      <c r="A9" s="256" t="s">
        <v>22</v>
      </c>
      <c r="B9" s="266" t="s">
        <v>16</v>
      </c>
      <c r="C9" s="246" t="s">
        <v>115</v>
      </c>
      <c r="D9" s="288">
        <v>60</v>
      </c>
      <c r="E9" s="285" t="s">
        <v>109</v>
      </c>
      <c r="F9" s="289">
        <v>4</v>
      </c>
      <c r="G9" s="261">
        <v>60</v>
      </c>
      <c r="H9" s="285" t="s">
        <v>109</v>
      </c>
      <c r="I9" s="290">
        <v>4</v>
      </c>
      <c r="J9" s="283">
        <v>60</v>
      </c>
      <c r="K9" s="285" t="s">
        <v>109</v>
      </c>
      <c r="L9" s="307">
        <v>4</v>
      </c>
      <c r="M9" s="306">
        <v>60</v>
      </c>
      <c r="N9" s="285" t="s">
        <v>109</v>
      </c>
      <c r="O9" s="323">
        <v>4</v>
      </c>
      <c r="P9" s="260"/>
      <c r="Q9" s="263"/>
      <c r="R9" s="262"/>
      <c r="S9" s="263"/>
      <c r="T9" s="263"/>
      <c r="U9" s="264"/>
      <c r="V9" s="265">
        <f t="shared" si="0"/>
        <v>240</v>
      </c>
      <c r="W9" s="5">
        <f t="shared" si="1"/>
        <v>16</v>
      </c>
      <c r="X9" s="719"/>
    </row>
    <row r="10" spans="1:24" x14ac:dyDescent="0.35">
      <c r="A10" s="256" t="s">
        <v>23</v>
      </c>
      <c r="B10" s="245" t="s">
        <v>19</v>
      </c>
      <c r="C10" s="281" t="s">
        <v>21</v>
      </c>
      <c r="D10" s="288">
        <v>30</v>
      </c>
      <c r="E10" s="285" t="s">
        <v>109</v>
      </c>
      <c r="F10" s="289">
        <v>2</v>
      </c>
      <c r="G10" s="261">
        <v>30</v>
      </c>
      <c r="H10" s="285" t="s">
        <v>109</v>
      </c>
      <c r="I10" s="290">
        <v>2</v>
      </c>
      <c r="J10" s="283">
        <v>30</v>
      </c>
      <c r="K10" s="279" t="s">
        <v>109</v>
      </c>
      <c r="L10" s="226">
        <v>2</v>
      </c>
      <c r="M10" s="227">
        <v>30</v>
      </c>
      <c r="N10" s="325" t="s">
        <v>109</v>
      </c>
      <c r="O10" s="323">
        <v>2</v>
      </c>
      <c r="P10" s="260">
        <v>30</v>
      </c>
      <c r="Q10" s="285" t="s">
        <v>109</v>
      </c>
      <c r="R10" s="262">
        <v>2</v>
      </c>
      <c r="S10" s="263">
        <v>30</v>
      </c>
      <c r="T10" s="285" t="s">
        <v>109</v>
      </c>
      <c r="U10" s="264">
        <v>2</v>
      </c>
      <c r="V10" s="265">
        <f t="shared" si="0"/>
        <v>180</v>
      </c>
      <c r="W10" s="5">
        <f t="shared" si="1"/>
        <v>12</v>
      </c>
      <c r="X10" s="719"/>
    </row>
    <row r="11" spans="1:24" x14ac:dyDescent="0.35">
      <c r="A11" s="256" t="s">
        <v>24</v>
      </c>
      <c r="B11" s="266" t="s">
        <v>16</v>
      </c>
      <c r="C11" s="246" t="s">
        <v>115</v>
      </c>
      <c r="D11" s="288"/>
      <c r="E11" s="261"/>
      <c r="F11" s="289"/>
      <c r="G11" s="261"/>
      <c r="H11" s="261"/>
      <c r="I11" s="290"/>
      <c r="J11" s="283"/>
      <c r="K11" s="279"/>
      <c r="L11" s="226"/>
      <c r="M11" s="227"/>
      <c r="N11" s="325"/>
      <c r="O11" s="323"/>
      <c r="P11" s="283">
        <v>30</v>
      </c>
      <c r="Q11" s="285" t="s">
        <v>110</v>
      </c>
      <c r="R11" s="322">
        <v>1</v>
      </c>
      <c r="S11" s="285">
        <v>30</v>
      </c>
      <c r="T11" s="285" t="s">
        <v>95</v>
      </c>
      <c r="U11" s="323">
        <v>2</v>
      </c>
      <c r="V11" s="265">
        <f t="shared" si="0"/>
        <v>60</v>
      </c>
      <c r="W11" s="5">
        <f t="shared" si="1"/>
        <v>3</v>
      </c>
      <c r="X11" s="719"/>
    </row>
    <row r="12" spans="1:24" x14ac:dyDescent="0.35">
      <c r="A12" s="256" t="s">
        <v>126</v>
      </c>
      <c r="B12" s="245" t="s">
        <v>19</v>
      </c>
      <c r="C12" s="246" t="s">
        <v>115</v>
      </c>
      <c r="D12" s="257"/>
      <c r="E12" s="225"/>
      <c r="F12" s="248"/>
      <c r="G12" s="225"/>
      <c r="H12" s="225"/>
      <c r="I12" s="258"/>
      <c r="J12" s="225">
        <v>30</v>
      </c>
      <c r="K12" s="350" t="s">
        <v>95</v>
      </c>
      <c r="L12" s="248">
        <v>2</v>
      </c>
      <c r="M12" s="227"/>
      <c r="N12" s="351"/>
      <c r="O12" s="259"/>
      <c r="P12" s="260"/>
      <c r="Q12" s="263"/>
      <c r="R12" s="262"/>
      <c r="S12" s="263"/>
      <c r="T12" s="263"/>
      <c r="U12" s="264"/>
      <c r="V12" s="265">
        <f t="shared" si="0"/>
        <v>30</v>
      </c>
      <c r="W12" s="5">
        <f t="shared" si="1"/>
        <v>2</v>
      </c>
      <c r="X12" s="719"/>
    </row>
    <row r="13" spans="1:24" x14ac:dyDescent="0.35">
      <c r="A13" s="256" t="s">
        <v>142</v>
      </c>
      <c r="B13" s="266" t="s">
        <v>16</v>
      </c>
      <c r="C13" s="246" t="s">
        <v>115</v>
      </c>
      <c r="D13" s="288"/>
      <c r="E13" s="261"/>
      <c r="F13" s="289"/>
      <c r="G13" s="261"/>
      <c r="H13" s="261"/>
      <c r="I13" s="290"/>
      <c r="J13" s="283"/>
      <c r="K13" s="279"/>
      <c r="L13" s="226"/>
      <c r="M13" s="227"/>
      <c r="N13" s="325"/>
      <c r="O13" s="323"/>
      <c r="P13" s="260">
        <v>30</v>
      </c>
      <c r="Q13" s="285" t="s">
        <v>109</v>
      </c>
      <c r="R13" s="262">
        <v>1</v>
      </c>
      <c r="S13" s="263">
        <v>30</v>
      </c>
      <c r="T13" s="285" t="s">
        <v>95</v>
      </c>
      <c r="U13" s="264">
        <v>2</v>
      </c>
      <c r="V13" s="265">
        <f t="shared" si="0"/>
        <v>60</v>
      </c>
      <c r="W13" s="5">
        <f t="shared" si="1"/>
        <v>3</v>
      </c>
      <c r="X13" s="719"/>
    </row>
    <row r="14" spans="1:24" x14ac:dyDescent="0.35">
      <c r="A14" s="256" t="s">
        <v>25</v>
      </c>
      <c r="B14" s="266" t="s">
        <v>16</v>
      </c>
      <c r="C14" s="275" t="s">
        <v>113</v>
      </c>
      <c r="D14" s="288">
        <v>30</v>
      </c>
      <c r="E14" s="285" t="s">
        <v>109</v>
      </c>
      <c r="F14" s="289">
        <v>1</v>
      </c>
      <c r="G14" s="261">
        <v>30</v>
      </c>
      <c r="H14" s="285" t="s">
        <v>95</v>
      </c>
      <c r="I14" s="290">
        <v>2</v>
      </c>
      <c r="J14" s="283"/>
      <c r="K14" s="279"/>
      <c r="L14" s="226"/>
      <c r="M14" s="227"/>
      <c r="N14" s="325"/>
      <c r="O14" s="323"/>
      <c r="P14" s="260"/>
      <c r="Q14" s="263"/>
      <c r="R14" s="262"/>
      <c r="S14" s="263"/>
      <c r="T14" s="263"/>
      <c r="U14" s="264"/>
      <c r="V14" s="265">
        <f t="shared" si="0"/>
        <v>60</v>
      </c>
      <c r="W14" s="5">
        <f t="shared" si="1"/>
        <v>3</v>
      </c>
      <c r="X14" s="719"/>
    </row>
    <row r="15" spans="1:24" x14ac:dyDescent="0.35">
      <c r="A15" s="256" t="s">
        <v>146</v>
      </c>
      <c r="B15" s="266" t="s">
        <v>16</v>
      </c>
      <c r="C15" s="275" t="s">
        <v>113</v>
      </c>
      <c r="D15" s="288"/>
      <c r="E15" s="285"/>
      <c r="F15" s="289"/>
      <c r="G15" s="261"/>
      <c r="H15" s="285"/>
      <c r="I15" s="290"/>
      <c r="J15" s="283">
        <v>15</v>
      </c>
      <c r="K15" s="285" t="s">
        <v>109</v>
      </c>
      <c r="L15" s="316">
        <v>1</v>
      </c>
      <c r="M15" s="315">
        <v>15</v>
      </c>
      <c r="N15" s="285" t="s">
        <v>95</v>
      </c>
      <c r="O15" s="323">
        <v>2</v>
      </c>
      <c r="P15" s="260">
        <v>15</v>
      </c>
      <c r="Q15" s="263" t="s">
        <v>109</v>
      </c>
      <c r="R15" s="262">
        <v>1</v>
      </c>
      <c r="S15" s="263">
        <v>15</v>
      </c>
      <c r="T15" s="263" t="s">
        <v>95</v>
      </c>
      <c r="U15" s="264">
        <v>2</v>
      </c>
      <c r="V15" s="265">
        <f t="shared" si="0"/>
        <v>60</v>
      </c>
      <c r="W15" s="5">
        <f t="shared" si="1"/>
        <v>6</v>
      </c>
      <c r="X15" s="719"/>
    </row>
    <row r="16" spans="1:24" x14ac:dyDescent="0.35">
      <c r="A16" s="256" t="s">
        <v>98</v>
      </c>
      <c r="B16" s="266" t="s">
        <v>16</v>
      </c>
      <c r="C16" s="275" t="s">
        <v>113</v>
      </c>
      <c r="D16" s="288"/>
      <c r="E16" s="285"/>
      <c r="F16" s="289"/>
      <c r="G16" s="261"/>
      <c r="H16" s="285"/>
      <c r="I16" s="290"/>
      <c r="J16" s="283"/>
      <c r="K16" s="285"/>
      <c r="L16" s="322"/>
      <c r="M16" s="285"/>
      <c r="N16" s="285"/>
      <c r="O16" s="323"/>
      <c r="P16" s="260">
        <v>30</v>
      </c>
      <c r="Q16" s="263" t="s">
        <v>109</v>
      </c>
      <c r="R16" s="262">
        <v>1</v>
      </c>
      <c r="S16" s="263">
        <v>30</v>
      </c>
      <c r="T16" s="263" t="s">
        <v>110</v>
      </c>
      <c r="U16" s="264">
        <v>2</v>
      </c>
      <c r="V16" s="265">
        <v>60</v>
      </c>
      <c r="W16" s="5">
        <v>3</v>
      </c>
      <c r="X16" s="719"/>
    </row>
    <row r="17" spans="1:24" x14ac:dyDescent="0.35">
      <c r="A17" s="256" t="s">
        <v>26</v>
      </c>
      <c r="B17" s="266" t="s">
        <v>16</v>
      </c>
      <c r="C17" s="275" t="s">
        <v>113</v>
      </c>
      <c r="D17" s="326">
        <v>30</v>
      </c>
      <c r="E17" s="306" t="s">
        <v>109</v>
      </c>
      <c r="F17" s="338">
        <v>1</v>
      </c>
      <c r="G17" s="269">
        <v>30</v>
      </c>
      <c r="H17" s="306" t="s">
        <v>95</v>
      </c>
      <c r="I17" s="304">
        <v>2</v>
      </c>
      <c r="J17" s="326"/>
      <c r="K17" s="306"/>
      <c r="L17" s="338"/>
      <c r="M17" s="269"/>
      <c r="N17" s="306"/>
      <c r="O17" s="304"/>
      <c r="P17" s="260"/>
      <c r="Q17" s="263"/>
      <c r="R17" s="262"/>
      <c r="S17" s="263"/>
      <c r="T17" s="263"/>
      <c r="U17" s="264"/>
      <c r="V17" s="265">
        <v>60</v>
      </c>
      <c r="W17" s="5">
        <v>3</v>
      </c>
      <c r="X17" s="719"/>
    </row>
    <row r="18" spans="1:24" x14ac:dyDescent="0.35">
      <c r="A18" s="256" t="s">
        <v>47</v>
      </c>
      <c r="B18" s="266" t="s">
        <v>16</v>
      </c>
      <c r="C18" s="352" t="s">
        <v>113</v>
      </c>
      <c r="D18" s="326"/>
      <c r="E18" s="306"/>
      <c r="F18" s="338"/>
      <c r="G18" s="269"/>
      <c r="H18" s="306"/>
      <c r="I18" s="304"/>
      <c r="J18" s="326">
        <v>30</v>
      </c>
      <c r="K18" s="306" t="s">
        <v>109</v>
      </c>
      <c r="L18" s="338">
        <v>1</v>
      </c>
      <c r="M18" s="269">
        <v>30</v>
      </c>
      <c r="N18" s="306" t="s">
        <v>95</v>
      </c>
      <c r="O18" s="304">
        <v>2</v>
      </c>
      <c r="P18" s="260"/>
      <c r="Q18" s="263"/>
      <c r="R18" s="262"/>
      <c r="S18" s="263"/>
      <c r="T18" s="263"/>
      <c r="U18" s="264"/>
      <c r="V18" s="265">
        <v>60</v>
      </c>
      <c r="W18" s="5">
        <v>3</v>
      </c>
      <c r="X18" s="719"/>
    </row>
    <row r="19" spans="1:24" x14ac:dyDescent="0.35">
      <c r="A19" s="256" t="s">
        <v>145</v>
      </c>
      <c r="B19" s="266" t="s">
        <v>16</v>
      </c>
      <c r="C19" s="275" t="s">
        <v>113</v>
      </c>
      <c r="D19" s="288"/>
      <c r="E19" s="285"/>
      <c r="F19" s="289"/>
      <c r="G19" s="261"/>
      <c r="H19" s="285"/>
      <c r="I19" s="290"/>
      <c r="J19" s="283"/>
      <c r="K19" s="285"/>
      <c r="L19" s="322"/>
      <c r="M19" s="285"/>
      <c r="N19" s="285"/>
      <c r="O19" s="323"/>
      <c r="P19" s="283">
        <v>30</v>
      </c>
      <c r="Q19" s="285" t="s">
        <v>109</v>
      </c>
      <c r="R19" s="322">
        <v>1</v>
      </c>
      <c r="S19" s="285">
        <v>30</v>
      </c>
      <c r="T19" s="285" t="s">
        <v>95</v>
      </c>
      <c r="U19" s="323">
        <v>2</v>
      </c>
      <c r="V19" s="265">
        <f t="shared" ref="V19:V27" si="2">SUM(D19,G19,J19,M19,P19,S19)</f>
        <v>60</v>
      </c>
      <c r="W19" s="5">
        <f t="shared" ref="W19:W27" si="3">SUM(F19,I19,L19,O19,R19,U19)</f>
        <v>3</v>
      </c>
      <c r="X19" s="719"/>
    </row>
    <row r="20" spans="1:24" x14ac:dyDescent="0.35">
      <c r="A20" s="256" t="s">
        <v>27</v>
      </c>
      <c r="B20" s="266" t="s">
        <v>16</v>
      </c>
      <c r="C20" s="246" t="s">
        <v>115</v>
      </c>
      <c r="D20" s="288">
        <v>30</v>
      </c>
      <c r="E20" s="285" t="s">
        <v>109</v>
      </c>
      <c r="F20" s="289">
        <v>1</v>
      </c>
      <c r="G20" s="261">
        <v>30</v>
      </c>
      <c r="H20" s="285" t="s">
        <v>95</v>
      </c>
      <c r="I20" s="290">
        <v>2</v>
      </c>
      <c r="J20" s="283"/>
      <c r="K20" s="285"/>
      <c r="L20" s="322"/>
      <c r="M20" s="285"/>
      <c r="N20" s="285"/>
      <c r="O20" s="323"/>
      <c r="P20" s="260"/>
      <c r="Q20" s="263"/>
      <c r="R20" s="262"/>
      <c r="S20" s="263"/>
      <c r="T20" s="263"/>
      <c r="U20" s="264"/>
      <c r="V20" s="265">
        <f t="shared" si="2"/>
        <v>60</v>
      </c>
      <c r="W20" s="5">
        <f t="shared" si="3"/>
        <v>3</v>
      </c>
      <c r="X20" s="719"/>
    </row>
    <row r="21" spans="1:24" x14ac:dyDescent="0.35">
      <c r="A21" s="256" t="s">
        <v>28</v>
      </c>
      <c r="B21" s="266" t="s">
        <v>16</v>
      </c>
      <c r="C21" s="246" t="s">
        <v>115</v>
      </c>
      <c r="D21" s="288"/>
      <c r="E21" s="269"/>
      <c r="F21" s="289"/>
      <c r="G21" s="261"/>
      <c r="H21" s="261"/>
      <c r="I21" s="290"/>
      <c r="J21" s="283"/>
      <c r="K21" s="285"/>
      <c r="L21" s="322"/>
      <c r="M21" s="285"/>
      <c r="N21" s="285"/>
      <c r="O21" s="323"/>
      <c r="P21" s="260">
        <v>15</v>
      </c>
      <c r="Q21" s="263" t="s">
        <v>109</v>
      </c>
      <c r="R21" s="262">
        <v>1</v>
      </c>
      <c r="S21" s="263"/>
      <c r="T21" s="263"/>
      <c r="U21" s="264"/>
      <c r="V21" s="265">
        <f t="shared" si="2"/>
        <v>15</v>
      </c>
      <c r="W21" s="5">
        <f t="shared" si="3"/>
        <v>1</v>
      </c>
      <c r="X21" s="719"/>
    </row>
    <row r="22" spans="1:24" x14ac:dyDescent="0.35">
      <c r="A22" s="256" t="s">
        <v>29</v>
      </c>
      <c r="B22" s="266" t="s">
        <v>16</v>
      </c>
      <c r="C22" s="246" t="s">
        <v>115</v>
      </c>
      <c r="D22" s="356"/>
      <c r="E22" s="329"/>
      <c r="F22" s="313"/>
      <c r="G22" s="358">
        <v>15</v>
      </c>
      <c r="H22" s="285" t="s">
        <v>95</v>
      </c>
      <c r="I22" s="289">
        <v>1</v>
      </c>
      <c r="J22" s="283"/>
      <c r="K22" s="285"/>
      <c r="L22" s="322"/>
      <c r="M22" s="285"/>
      <c r="N22" s="285"/>
      <c r="O22" s="323"/>
      <c r="P22" s="260"/>
      <c r="Q22" s="263"/>
      <c r="R22" s="262"/>
      <c r="S22" s="263"/>
      <c r="T22" s="263"/>
      <c r="U22" s="264"/>
      <c r="V22" s="265">
        <f t="shared" si="2"/>
        <v>15</v>
      </c>
      <c r="W22" s="5">
        <f t="shared" si="3"/>
        <v>1</v>
      </c>
      <c r="X22" s="719"/>
    </row>
    <row r="23" spans="1:24" x14ac:dyDescent="0.35">
      <c r="A23" s="256" t="s">
        <v>30</v>
      </c>
      <c r="B23" s="266" t="s">
        <v>16</v>
      </c>
      <c r="C23" s="246" t="s">
        <v>115</v>
      </c>
      <c r="D23" s="288">
        <v>2</v>
      </c>
      <c r="E23" s="315" t="s">
        <v>109</v>
      </c>
      <c r="F23" s="289">
        <v>0</v>
      </c>
      <c r="G23" s="261"/>
      <c r="H23" s="261"/>
      <c r="I23" s="290"/>
      <c r="J23" s="283"/>
      <c r="K23" s="285"/>
      <c r="L23" s="322"/>
      <c r="M23" s="285"/>
      <c r="N23" s="285"/>
      <c r="O23" s="323"/>
      <c r="P23" s="260"/>
      <c r="Q23" s="263"/>
      <c r="R23" s="262"/>
      <c r="S23" s="263"/>
      <c r="T23" s="263"/>
      <c r="U23" s="264"/>
      <c r="V23" s="265">
        <f t="shared" si="2"/>
        <v>2</v>
      </c>
      <c r="W23" s="5">
        <f t="shared" si="3"/>
        <v>0</v>
      </c>
      <c r="X23" s="719"/>
    </row>
    <row r="24" spans="1:24" x14ac:dyDescent="0.35">
      <c r="A24" s="256" t="s">
        <v>31</v>
      </c>
      <c r="B24" s="266" t="s">
        <v>16</v>
      </c>
      <c r="C24" s="246" t="s">
        <v>115</v>
      </c>
      <c r="D24" s="288">
        <v>3</v>
      </c>
      <c r="E24" s="285" t="s">
        <v>109</v>
      </c>
      <c r="F24" s="289">
        <v>0</v>
      </c>
      <c r="G24" s="261"/>
      <c r="H24" s="261"/>
      <c r="I24" s="290"/>
      <c r="J24" s="283"/>
      <c r="K24" s="285"/>
      <c r="L24" s="322"/>
      <c r="M24" s="285"/>
      <c r="N24" s="285"/>
      <c r="O24" s="323"/>
      <c r="P24" s="260"/>
      <c r="Q24" s="263"/>
      <c r="R24" s="262"/>
      <c r="S24" s="263"/>
      <c r="T24" s="263"/>
      <c r="U24" s="264"/>
      <c r="V24" s="265">
        <f t="shared" si="2"/>
        <v>3</v>
      </c>
      <c r="W24" s="5">
        <f t="shared" si="3"/>
        <v>0</v>
      </c>
      <c r="X24" s="719"/>
    </row>
    <row r="25" spans="1:24" x14ac:dyDescent="0.35">
      <c r="A25" s="293" t="s">
        <v>32</v>
      </c>
      <c r="B25" s="245" t="s">
        <v>19</v>
      </c>
      <c r="C25" s="275" t="s">
        <v>113</v>
      </c>
      <c r="D25" s="288">
        <v>30</v>
      </c>
      <c r="E25" s="306" t="s">
        <v>110</v>
      </c>
      <c r="F25" s="289">
        <v>2</v>
      </c>
      <c r="G25" s="261">
        <v>30</v>
      </c>
      <c r="H25" s="285" t="s">
        <v>110</v>
      </c>
      <c r="I25" s="290">
        <v>2</v>
      </c>
      <c r="J25" s="283">
        <v>30</v>
      </c>
      <c r="K25" s="285" t="s">
        <v>110</v>
      </c>
      <c r="L25" s="322">
        <v>2</v>
      </c>
      <c r="M25" s="285">
        <v>30</v>
      </c>
      <c r="N25" s="285" t="s">
        <v>95</v>
      </c>
      <c r="O25" s="323">
        <v>3</v>
      </c>
      <c r="P25" s="260"/>
      <c r="Q25" s="263"/>
      <c r="R25" s="262"/>
      <c r="S25" s="263"/>
      <c r="T25" s="263"/>
      <c r="U25" s="264"/>
      <c r="V25" s="265">
        <f t="shared" si="2"/>
        <v>120</v>
      </c>
      <c r="W25" s="5">
        <f t="shared" si="3"/>
        <v>9</v>
      </c>
      <c r="X25" s="719"/>
    </row>
    <row r="26" spans="1:24" x14ac:dyDescent="0.35">
      <c r="A26" s="293" t="s">
        <v>33</v>
      </c>
      <c r="B26" s="245" t="s">
        <v>19</v>
      </c>
      <c r="C26" s="275" t="s">
        <v>113</v>
      </c>
      <c r="D26" s="294">
        <v>30</v>
      </c>
      <c r="E26" s="295" t="s">
        <v>109</v>
      </c>
      <c r="F26" s="296">
        <v>0</v>
      </c>
      <c r="G26" s="360"/>
      <c r="H26" s="285"/>
      <c r="I26" s="322"/>
      <c r="J26" s="297"/>
      <c r="K26" s="266"/>
      <c r="L26" s="266"/>
      <c r="M26" s="266"/>
      <c r="N26" s="266"/>
      <c r="O26" s="298"/>
      <c r="P26" s="260"/>
      <c r="Q26" s="263"/>
      <c r="R26" s="262"/>
      <c r="S26" s="263"/>
      <c r="T26" s="263"/>
      <c r="U26" s="264"/>
      <c r="V26" s="265">
        <f t="shared" si="2"/>
        <v>30</v>
      </c>
      <c r="W26" s="5">
        <f t="shared" si="3"/>
        <v>0</v>
      </c>
      <c r="X26" s="719"/>
    </row>
    <row r="27" spans="1:24" ht="15" thickBot="1" x14ac:dyDescent="0.4">
      <c r="A27" s="299" t="s">
        <v>48</v>
      </c>
      <c r="B27" s="300" t="s">
        <v>16</v>
      </c>
      <c r="C27" s="301" t="s">
        <v>115</v>
      </c>
      <c r="D27" s="326"/>
      <c r="E27" s="221"/>
      <c r="F27" s="338"/>
      <c r="G27" s="269"/>
      <c r="H27" s="269"/>
      <c r="I27" s="304"/>
      <c r="J27" s="305"/>
      <c r="K27" s="306"/>
      <c r="L27" s="307"/>
      <c r="M27" s="306"/>
      <c r="N27" s="306"/>
      <c r="O27" s="308"/>
      <c r="P27" s="309">
        <v>15</v>
      </c>
      <c r="Q27" s="306" t="s">
        <v>95</v>
      </c>
      <c r="R27" s="267">
        <v>1</v>
      </c>
      <c r="S27" s="268"/>
      <c r="T27" s="268"/>
      <c r="U27" s="310"/>
      <c r="V27" s="311">
        <f t="shared" si="2"/>
        <v>15</v>
      </c>
      <c r="W27" s="312">
        <f t="shared" si="3"/>
        <v>1</v>
      </c>
      <c r="X27" s="719"/>
    </row>
    <row r="28" spans="1:24" ht="15" thickBot="1" x14ac:dyDescent="0.4">
      <c r="A28" s="613" t="s">
        <v>143</v>
      </c>
      <c r="B28" s="614"/>
      <c r="C28" s="614"/>
      <c r="D28" s="614"/>
      <c r="E28" s="614"/>
      <c r="F28" s="614"/>
      <c r="G28" s="614"/>
      <c r="H28" s="614"/>
      <c r="I28" s="614"/>
      <c r="J28" s="614"/>
      <c r="K28" s="614"/>
      <c r="L28" s="614"/>
      <c r="M28" s="614"/>
      <c r="N28" s="614"/>
      <c r="O28" s="614"/>
      <c r="P28" s="614"/>
      <c r="Q28" s="614"/>
      <c r="R28" s="614"/>
      <c r="S28" s="614"/>
      <c r="T28" s="614"/>
      <c r="U28" s="614"/>
      <c r="V28" s="615"/>
      <c r="W28" s="721">
        <v>12</v>
      </c>
      <c r="X28" s="719"/>
    </row>
    <row r="29" spans="1:24" s="718" customFormat="1" ht="12" x14ac:dyDescent="0.25">
      <c r="A29" s="413"/>
      <c r="B29" s="383"/>
      <c r="C29" s="415" t="s">
        <v>36</v>
      </c>
      <c r="D29" s="722">
        <f>SUM(D5:D27)</f>
        <v>275</v>
      </c>
      <c r="E29" s="385"/>
      <c r="F29" s="386">
        <f>SUM(F5:F28)</f>
        <v>21</v>
      </c>
      <c r="G29" s="385">
        <f>SUM(G5:G27)</f>
        <v>255</v>
      </c>
      <c r="H29" s="385"/>
      <c r="I29" s="386">
        <f>SUM(I5:I28)</f>
        <v>25</v>
      </c>
      <c r="J29" s="387">
        <f>SUM(J5:J27)</f>
        <v>270</v>
      </c>
      <c r="K29" s="387"/>
      <c r="L29" s="723">
        <f>SUM(L5:L28)</f>
        <v>27</v>
      </c>
      <c r="M29" s="387">
        <f>SUM(M5:M27)</f>
        <v>240</v>
      </c>
      <c r="N29" s="387"/>
      <c r="O29" s="388">
        <f>SUM(O5:O28)</f>
        <v>29</v>
      </c>
      <c r="P29" s="389">
        <f>SUM(P5:P27)</f>
        <v>285</v>
      </c>
      <c r="Q29" s="389"/>
      <c r="R29" s="390">
        <f>SUM(R5:R28)</f>
        <v>25</v>
      </c>
      <c r="S29" s="389">
        <f>SUM(S5:S27)</f>
        <v>255</v>
      </c>
      <c r="T29" s="389"/>
      <c r="U29" s="390">
        <f>SUM(U5:U28)</f>
        <v>41</v>
      </c>
      <c r="V29" s="384">
        <f>SUM(V5:V27)</f>
        <v>1580</v>
      </c>
      <c r="W29" s="391">
        <f>SUM(W3:W27)</f>
        <v>168</v>
      </c>
      <c r="X29" s="717"/>
    </row>
    <row r="30" spans="1:24" s="718" customFormat="1" ht="12" x14ac:dyDescent="0.25">
      <c r="A30" s="383"/>
      <c r="B30" s="383"/>
      <c r="C30" s="451" t="s">
        <v>37</v>
      </c>
      <c r="D30" s="607">
        <f>SUM(D29,G29)-(D10+G10)</f>
        <v>470</v>
      </c>
      <c r="E30" s="608"/>
      <c r="F30" s="608"/>
      <c r="G30" s="608">
        <f>SUM(F29,I29)</f>
        <v>46</v>
      </c>
      <c r="H30" s="608"/>
      <c r="I30" s="608"/>
      <c r="J30" s="605">
        <f>SUM(J29,M29)-(J10+M10)</f>
        <v>450</v>
      </c>
      <c r="K30" s="606"/>
      <c r="L30" s="607"/>
      <c r="M30" s="605">
        <f>SUM(L29,O29)</f>
        <v>56</v>
      </c>
      <c r="N30" s="606"/>
      <c r="O30" s="607"/>
      <c r="P30" s="605">
        <f>SUM(P29,S29)-(P10+S10)</f>
        <v>480</v>
      </c>
      <c r="Q30" s="606"/>
      <c r="R30" s="607"/>
      <c r="S30" s="605">
        <f>SUM(R29,U29)</f>
        <v>66</v>
      </c>
      <c r="T30" s="606"/>
      <c r="U30" s="607"/>
      <c r="V30" s="558"/>
      <c r="W30" s="724">
        <f>W29+W28</f>
        <v>180</v>
      </c>
      <c r="X30" s="717"/>
    </row>
    <row r="31" spans="1:24" s="718" customFormat="1" ht="12" x14ac:dyDescent="0.35">
      <c r="A31" s="383"/>
      <c r="B31" s="383"/>
      <c r="C31" s="383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425">
        <f>SUM(W25,W26,W10,W8,W28,W6,W12)</f>
        <v>55</v>
      </c>
      <c r="W31" s="398" t="s">
        <v>7</v>
      </c>
      <c r="X31" s="717"/>
    </row>
    <row r="32" spans="1:24" hidden="1" x14ac:dyDescent="0.35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725">
        <f>(100*V31)/W30</f>
        <v>30.555555555555557</v>
      </c>
      <c r="W32" s="229"/>
    </row>
    <row r="33" ht="28.5" customHeight="1" x14ac:dyDescent="0.35"/>
  </sheetData>
  <sheetProtection selectLockedCells="1" selectUnlockedCells="1"/>
  <mergeCells count="22">
    <mergeCell ref="A1:W1"/>
    <mergeCell ref="S3:U3"/>
    <mergeCell ref="J2:O2"/>
    <mergeCell ref="W2:W4"/>
    <mergeCell ref="D3:F3"/>
    <mergeCell ref="G3:I3"/>
    <mergeCell ref="J3:L3"/>
    <mergeCell ref="M3:O3"/>
    <mergeCell ref="D2:I2"/>
    <mergeCell ref="P3:R3"/>
    <mergeCell ref="P2:U2"/>
    <mergeCell ref="S30:U30"/>
    <mergeCell ref="M30:O30"/>
    <mergeCell ref="A2:A4"/>
    <mergeCell ref="B2:B4"/>
    <mergeCell ref="C2:C4"/>
    <mergeCell ref="P30:R30"/>
    <mergeCell ref="D30:F30"/>
    <mergeCell ref="G30:I30"/>
    <mergeCell ref="J30:L30"/>
    <mergeCell ref="A28:V28"/>
    <mergeCell ref="V2:V4"/>
  </mergeCells>
  <pageMargins left="0.23622047244094491" right="0.23622047244094491" top="0.39370078740157483" bottom="0.39370078740157483" header="0" footer="0"/>
  <pageSetup paperSize="9" scale="94" firstPageNumber="0" fitToHeight="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X33"/>
  <sheetViews>
    <sheetView topLeftCell="C4" zoomScaleNormal="100" workbookViewId="0">
      <selection activeCell="AA11" sqref="AA11"/>
    </sheetView>
  </sheetViews>
  <sheetFormatPr defaultColWidth="11.453125" defaultRowHeight="13.5" x14ac:dyDescent="0.35"/>
  <cols>
    <col min="1" max="1" width="38.26953125" style="6" bestFit="1" customWidth="1"/>
    <col min="2" max="2" width="13.54296875" style="6" bestFit="1" customWidth="1"/>
    <col min="3" max="3" width="8.453125" style="6" bestFit="1" customWidth="1"/>
    <col min="4" max="4" width="5.54296875" style="6" bestFit="1" customWidth="1"/>
    <col min="5" max="5" width="4" style="6" bestFit="1" customWidth="1"/>
    <col min="6" max="6" width="5.26953125" style="6" bestFit="1" customWidth="1"/>
    <col min="7" max="7" width="5.54296875" style="6" bestFit="1" customWidth="1"/>
    <col min="8" max="8" width="4" style="6" bestFit="1" customWidth="1"/>
    <col min="9" max="9" width="5.26953125" style="6" bestFit="1" customWidth="1"/>
    <col min="10" max="10" width="5.54296875" style="6" bestFit="1" customWidth="1"/>
    <col min="11" max="11" width="4" style="6" bestFit="1" customWidth="1"/>
    <col min="12" max="12" width="5.26953125" style="6" bestFit="1" customWidth="1"/>
    <col min="13" max="13" width="5.54296875" style="6" bestFit="1" customWidth="1"/>
    <col min="14" max="14" width="4" style="6" bestFit="1" customWidth="1"/>
    <col min="15" max="15" width="5.26953125" style="6" bestFit="1" customWidth="1"/>
    <col min="16" max="16" width="6.1796875" style="6" bestFit="1" customWidth="1"/>
    <col min="17" max="17" width="6.26953125" style="6" bestFit="1" customWidth="1"/>
    <col min="18" max="16384" width="11.453125" style="6"/>
  </cols>
  <sheetData>
    <row r="1" spans="1:24" s="414" customFormat="1" ht="12.5" thickBot="1" x14ac:dyDescent="0.4">
      <c r="A1" s="658" t="s">
        <v>152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8"/>
      <c r="Q1" s="658"/>
      <c r="R1" s="482"/>
      <c r="S1" s="482"/>
      <c r="T1" s="482"/>
      <c r="U1" s="482"/>
      <c r="V1" s="482"/>
      <c r="W1" s="482"/>
      <c r="X1" s="482"/>
    </row>
    <row r="2" spans="1:24" s="414" customFormat="1" ht="12" x14ac:dyDescent="0.35">
      <c r="A2" s="651" t="s">
        <v>0</v>
      </c>
      <c r="B2" s="652" t="s">
        <v>1</v>
      </c>
      <c r="C2" s="653" t="s">
        <v>2</v>
      </c>
      <c r="D2" s="690" t="s">
        <v>3</v>
      </c>
      <c r="E2" s="691"/>
      <c r="F2" s="691"/>
      <c r="G2" s="691"/>
      <c r="H2" s="691"/>
      <c r="I2" s="692"/>
      <c r="J2" s="693" t="s">
        <v>4</v>
      </c>
      <c r="K2" s="694"/>
      <c r="L2" s="694"/>
      <c r="M2" s="694"/>
      <c r="N2" s="694"/>
      <c r="O2" s="695"/>
      <c r="P2" s="696" t="s">
        <v>6</v>
      </c>
      <c r="Q2" s="652" t="s">
        <v>7</v>
      </c>
      <c r="R2" s="482"/>
      <c r="S2" s="482"/>
      <c r="T2" s="482"/>
      <c r="U2" s="482"/>
      <c r="V2" s="482"/>
      <c r="W2" s="549"/>
      <c r="X2" s="482"/>
    </row>
    <row r="3" spans="1:24" s="414" customFormat="1" ht="12" x14ac:dyDescent="0.35">
      <c r="A3" s="651"/>
      <c r="B3" s="652"/>
      <c r="C3" s="653"/>
      <c r="D3" s="697" t="s">
        <v>8</v>
      </c>
      <c r="E3" s="682"/>
      <c r="F3" s="682"/>
      <c r="G3" s="682" t="s">
        <v>9</v>
      </c>
      <c r="H3" s="682"/>
      <c r="I3" s="683"/>
      <c r="J3" s="684" t="s">
        <v>10</v>
      </c>
      <c r="K3" s="685"/>
      <c r="L3" s="685"/>
      <c r="M3" s="685" t="s">
        <v>11</v>
      </c>
      <c r="N3" s="685"/>
      <c r="O3" s="686"/>
      <c r="P3" s="696"/>
      <c r="Q3" s="652"/>
      <c r="R3" s="482"/>
      <c r="S3" s="482"/>
      <c r="T3" s="482"/>
      <c r="U3" s="482"/>
      <c r="V3" s="482"/>
      <c r="W3" s="550"/>
      <c r="X3" s="482"/>
    </row>
    <row r="4" spans="1:24" s="414" customFormat="1" ht="12.5" thickBot="1" x14ac:dyDescent="0.4">
      <c r="A4" s="651"/>
      <c r="B4" s="652"/>
      <c r="C4" s="653"/>
      <c r="D4" s="483" t="s">
        <v>14</v>
      </c>
      <c r="E4" s="484" t="s">
        <v>15</v>
      </c>
      <c r="F4" s="485" t="s">
        <v>7</v>
      </c>
      <c r="G4" s="484" t="s">
        <v>14</v>
      </c>
      <c r="H4" s="484" t="s">
        <v>15</v>
      </c>
      <c r="I4" s="486" t="s">
        <v>7</v>
      </c>
      <c r="J4" s="487" t="s">
        <v>14</v>
      </c>
      <c r="K4" s="484" t="s">
        <v>15</v>
      </c>
      <c r="L4" s="488" t="s">
        <v>7</v>
      </c>
      <c r="M4" s="489" t="s">
        <v>14</v>
      </c>
      <c r="N4" s="484" t="s">
        <v>15</v>
      </c>
      <c r="O4" s="490" t="s">
        <v>7</v>
      </c>
      <c r="P4" s="696"/>
      <c r="Q4" s="652"/>
      <c r="R4" s="482"/>
      <c r="S4" s="482"/>
      <c r="T4" s="482"/>
      <c r="U4" s="482"/>
      <c r="V4" s="482"/>
      <c r="W4" s="551"/>
      <c r="X4" s="482"/>
    </row>
    <row r="5" spans="1:24" ht="15" customHeight="1" x14ac:dyDescent="0.35">
      <c r="A5" s="34" t="s">
        <v>92</v>
      </c>
      <c r="B5" s="46" t="s">
        <v>16</v>
      </c>
      <c r="C5" s="54" t="s">
        <v>112</v>
      </c>
      <c r="D5" s="94">
        <v>30</v>
      </c>
      <c r="E5" s="30" t="s">
        <v>108</v>
      </c>
      <c r="F5" s="84">
        <v>10</v>
      </c>
      <c r="G5" s="30">
        <v>30</v>
      </c>
      <c r="H5" s="30" t="s">
        <v>108</v>
      </c>
      <c r="I5" s="95">
        <v>10</v>
      </c>
      <c r="J5" s="88">
        <v>30</v>
      </c>
      <c r="K5" s="19" t="s">
        <v>108</v>
      </c>
      <c r="L5" s="89">
        <v>13</v>
      </c>
      <c r="M5" s="90">
        <v>30</v>
      </c>
      <c r="N5" s="19" t="s">
        <v>109</v>
      </c>
      <c r="O5" s="91">
        <v>19</v>
      </c>
      <c r="P5" s="44">
        <f t="shared" ref="P5:P23" si="0">SUM(D5,G5,J5,M5)</f>
        <v>120</v>
      </c>
      <c r="Q5" s="45">
        <f t="shared" ref="Q5:Q23" si="1">SUM(F5,I5,L5,O5)</f>
        <v>52</v>
      </c>
      <c r="R5" s="122"/>
      <c r="S5" s="122"/>
      <c r="T5" s="122"/>
      <c r="U5" s="122"/>
      <c r="V5" s="122"/>
      <c r="W5" s="122"/>
      <c r="X5" s="122"/>
    </row>
    <row r="6" spans="1:24" x14ac:dyDescent="0.35">
      <c r="A6" s="34" t="s">
        <v>38</v>
      </c>
      <c r="B6" s="24" t="s">
        <v>19</v>
      </c>
      <c r="C6" s="58" t="s">
        <v>113</v>
      </c>
      <c r="D6" s="64"/>
      <c r="E6" s="40"/>
      <c r="F6" s="103"/>
      <c r="G6" s="49"/>
      <c r="H6" s="49"/>
      <c r="I6" s="66"/>
      <c r="J6" s="60">
        <v>15</v>
      </c>
      <c r="K6" s="40" t="s">
        <v>109</v>
      </c>
      <c r="L6" s="77">
        <v>3</v>
      </c>
      <c r="M6" s="76"/>
      <c r="N6" s="40"/>
      <c r="O6" s="98"/>
      <c r="P6" s="44">
        <f t="shared" si="0"/>
        <v>15</v>
      </c>
      <c r="Q6" s="45">
        <f t="shared" si="1"/>
        <v>3</v>
      </c>
      <c r="R6" s="122"/>
      <c r="S6" s="122"/>
      <c r="T6" s="122"/>
      <c r="U6" s="122"/>
      <c r="V6" s="122"/>
      <c r="W6" s="122"/>
      <c r="X6" s="122"/>
    </row>
    <row r="7" spans="1:24" x14ac:dyDescent="0.35">
      <c r="A7" s="34" t="s">
        <v>39</v>
      </c>
      <c r="B7" s="24" t="s">
        <v>19</v>
      </c>
      <c r="C7" s="58" t="s">
        <v>94</v>
      </c>
      <c r="D7" s="64"/>
      <c r="E7" s="50"/>
      <c r="F7" s="27"/>
      <c r="G7" s="26"/>
      <c r="H7" s="26"/>
      <c r="I7" s="36"/>
      <c r="J7" s="60"/>
      <c r="K7" s="50"/>
      <c r="L7" s="9"/>
      <c r="M7" s="28">
        <v>4</v>
      </c>
      <c r="N7" s="142" t="s">
        <v>109</v>
      </c>
      <c r="O7" s="98">
        <v>4</v>
      </c>
      <c r="P7" s="44">
        <f t="shared" si="0"/>
        <v>4</v>
      </c>
      <c r="Q7" s="45">
        <f t="shared" si="1"/>
        <v>4</v>
      </c>
      <c r="R7" s="122"/>
      <c r="S7" s="122"/>
      <c r="T7" s="122"/>
      <c r="U7" s="122"/>
      <c r="V7" s="122"/>
      <c r="W7" s="122"/>
      <c r="X7" s="122"/>
    </row>
    <row r="8" spans="1:24" x14ac:dyDescent="0.35">
      <c r="A8" s="34" t="s">
        <v>18</v>
      </c>
      <c r="B8" s="24" t="s">
        <v>19</v>
      </c>
      <c r="C8" s="25" t="s">
        <v>115</v>
      </c>
      <c r="D8" s="60">
        <v>30</v>
      </c>
      <c r="E8" s="50" t="s">
        <v>108</v>
      </c>
      <c r="F8" s="9">
        <v>5</v>
      </c>
      <c r="G8" s="28">
        <v>30</v>
      </c>
      <c r="H8" s="26" t="s">
        <v>108</v>
      </c>
      <c r="I8" s="38">
        <v>5</v>
      </c>
      <c r="J8" s="99"/>
      <c r="K8" s="171"/>
      <c r="L8" s="131"/>
      <c r="M8" s="131"/>
      <c r="N8" s="44"/>
      <c r="O8" s="100"/>
      <c r="P8" s="44">
        <f t="shared" si="0"/>
        <v>60</v>
      </c>
      <c r="Q8" s="45">
        <f t="shared" si="1"/>
        <v>10</v>
      </c>
      <c r="R8" s="122"/>
      <c r="S8" s="122"/>
      <c r="T8" s="122"/>
      <c r="U8" s="122"/>
      <c r="V8" s="122"/>
      <c r="W8" s="122"/>
      <c r="X8" s="122"/>
    </row>
    <row r="9" spans="1:24" x14ac:dyDescent="0.35">
      <c r="A9" s="34" t="s">
        <v>23</v>
      </c>
      <c r="B9" s="24" t="s">
        <v>19</v>
      </c>
      <c r="C9" s="58" t="s">
        <v>21</v>
      </c>
      <c r="D9" s="64">
        <v>45</v>
      </c>
      <c r="E9" s="56" t="s">
        <v>109</v>
      </c>
      <c r="F9" s="27">
        <v>3</v>
      </c>
      <c r="G9" s="26">
        <v>45</v>
      </c>
      <c r="H9" s="28" t="s">
        <v>109</v>
      </c>
      <c r="I9" s="59">
        <v>3</v>
      </c>
      <c r="J9" s="64">
        <v>45</v>
      </c>
      <c r="K9" s="56" t="s">
        <v>109</v>
      </c>
      <c r="L9" s="27">
        <v>3</v>
      </c>
      <c r="M9" s="26">
        <v>45</v>
      </c>
      <c r="N9" s="172" t="s">
        <v>109</v>
      </c>
      <c r="O9" s="129">
        <v>3</v>
      </c>
      <c r="P9" s="44">
        <f t="shared" si="0"/>
        <v>180</v>
      </c>
      <c r="Q9" s="45">
        <f t="shared" si="1"/>
        <v>12</v>
      </c>
      <c r="R9" s="122"/>
      <c r="S9" s="122"/>
      <c r="T9" s="122"/>
      <c r="U9" s="122"/>
      <c r="V9" s="122"/>
      <c r="W9" s="122"/>
      <c r="X9" s="122"/>
    </row>
    <row r="10" spans="1:24" x14ac:dyDescent="0.35">
      <c r="A10" s="34" t="s">
        <v>117</v>
      </c>
      <c r="B10" s="46" t="s">
        <v>16</v>
      </c>
      <c r="C10" s="58" t="s">
        <v>113</v>
      </c>
      <c r="D10" s="60"/>
      <c r="E10" s="56"/>
      <c r="F10" s="9"/>
      <c r="G10" s="28"/>
      <c r="H10" s="28"/>
      <c r="I10" s="38"/>
      <c r="J10" s="99">
        <v>15</v>
      </c>
      <c r="K10" s="171" t="s">
        <v>109</v>
      </c>
      <c r="L10" s="131">
        <v>1</v>
      </c>
      <c r="M10" s="131">
        <v>15</v>
      </c>
      <c r="N10" s="44" t="s">
        <v>95</v>
      </c>
      <c r="O10" s="100">
        <v>2</v>
      </c>
      <c r="P10" s="44">
        <f t="shared" si="0"/>
        <v>30</v>
      </c>
      <c r="Q10" s="45">
        <f t="shared" si="1"/>
        <v>3</v>
      </c>
      <c r="R10" s="122"/>
      <c r="S10" s="122"/>
      <c r="T10" s="122"/>
      <c r="U10" s="122"/>
      <c r="V10" s="122"/>
      <c r="W10" s="122"/>
      <c r="X10" s="122"/>
    </row>
    <row r="11" spans="1:24" x14ac:dyDescent="0.35">
      <c r="A11" s="34" t="s">
        <v>118</v>
      </c>
      <c r="B11" s="46" t="s">
        <v>16</v>
      </c>
      <c r="C11" s="25" t="s">
        <v>115</v>
      </c>
      <c r="D11" s="60"/>
      <c r="E11" s="56"/>
      <c r="F11" s="9"/>
      <c r="G11" s="28"/>
      <c r="H11" s="28"/>
      <c r="I11" s="38"/>
      <c r="J11" s="99">
        <v>30</v>
      </c>
      <c r="K11" s="171" t="s">
        <v>95</v>
      </c>
      <c r="L11" s="131">
        <v>2</v>
      </c>
      <c r="M11" s="131"/>
      <c r="N11" s="44"/>
      <c r="O11" s="100"/>
      <c r="P11" s="44">
        <f t="shared" si="0"/>
        <v>30</v>
      </c>
      <c r="Q11" s="45">
        <f t="shared" si="1"/>
        <v>2</v>
      </c>
      <c r="R11" s="122"/>
      <c r="S11" s="122"/>
      <c r="T11" s="122"/>
      <c r="U11" s="122"/>
      <c r="V11" s="122"/>
      <c r="W11" s="122"/>
      <c r="X11" s="122"/>
    </row>
    <row r="12" spans="1:24" x14ac:dyDescent="0.35">
      <c r="A12" s="34" t="s">
        <v>46</v>
      </c>
      <c r="B12" s="46" t="s">
        <v>16</v>
      </c>
      <c r="C12" s="58" t="s">
        <v>113</v>
      </c>
      <c r="D12" s="60">
        <v>30</v>
      </c>
      <c r="E12" s="56" t="s">
        <v>109</v>
      </c>
      <c r="F12" s="9">
        <v>1</v>
      </c>
      <c r="G12" s="28">
        <v>30</v>
      </c>
      <c r="H12" s="28" t="s">
        <v>95</v>
      </c>
      <c r="I12" s="38">
        <v>2</v>
      </c>
      <c r="J12" s="99"/>
      <c r="K12" s="45"/>
      <c r="L12" s="23"/>
      <c r="M12" s="23"/>
      <c r="N12" s="45"/>
      <c r="O12" s="100"/>
      <c r="P12" s="44">
        <f t="shared" si="0"/>
        <v>60</v>
      </c>
      <c r="Q12" s="45">
        <f t="shared" si="1"/>
        <v>3</v>
      </c>
      <c r="R12" s="122"/>
      <c r="S12" s="122"/>
      <c r="T12" s="122"/>
      <c r="U12" s="122"/>
      <c r="V12" s="122"/>
      <c r="W12" s="122"/>
      <c r="X12" s="122"/>
    </row>
    <row r="13" spans="1:24" x14ac:dyDescent="0.35">
      <c r="A13" s="34" t="s">
        <v>45</v>
      </c>
      <c r="B13" s="46" t="s">
        <v>16</v>
      </c>
      <c r="C13" s="58" t="s">
        <v>113</v>
      </c>
      <c r="D13" s="60">
        <v>15</v>
      </c>
      <c r="E13" s="63" t="s">
        <v>109</v>
      </c>
      <c r="F13" s="86">
        <v>1</v>
      </c>
      <c r="G13" s="85">
        <v>15</v>
      </c>
      <c r="H13" s="85" t="s">
        <v>95</v>
      </c>
      <c r="I13" s="98">
        <v>1</v>
      </c>
      <c r="J13" s="99">
        <v>15</v>
      </c>
      <c r="K13" s="45" t="s">
        <v>109</v>
      </c>
      <c r="L13" s="45">
        <v>1</v>
      </c>
      <c r="M13" s="45">
        <v>15</v>
      </c>
      <c r="N13" s="45" t="s">
        <v>95</v>
      </c>
      <c r="O13" s="100">
        <v>1</v>
      </c>
      <c r="P13" s="44">
        <f t="shared" si="0"/>
        <v>60</v>
      </c>
      <c r="Q13" s="45">
        <f t="shared" si="1"/>
        <v>4</v>
      </c>
      <c r="R13" s="122"/>
      <c r="S13" s="122"/>
      <c r="T13" s="122"/>
      <c r="U13" s="122"/>
      <c r="V13" s="122"/>
      <c r="W13" s="122"/>
      <c r="X13" s="122"/>
    </row>
    <row r="14" spans="1:24" x14ac:dyDescent="0.35">
      <c r="A14" s="34" t="s">
        <v>24</v>
      </c>
      <c r="B14" s="46" t="s">
        <v>16</v>
      </c>
      <c r="C14" s="25" t="s">
        <v>115</v>
      </c>
      <c r="D14" s="64">
        <v>30</v>
      </c>
      <c r="E14" s="49" t="s">
        <v>109</v>
      </c>
      <c r="F14" s="103">
        <v>2</v>
      </c>
      <c r="G14" s="49"/>
      <c r="H14" s="49"/>
      <c r="I14" s="66"/>
      <c r="J14" s="60"/>
      <c r="K14" s="63"/>
      <c r="L14" s="97"/>
      <c r="M14" s="63"/>
      <c r="N14" s="63"/>
      <c r="O14" s="98"/>
      <c r="P14" s="44">
        <f t="shared" si="0"/>
        <v>30</v>
      </c>
      <c r="Q14" s="45">
        <f t="shared" si="1"/>
        <v>2</v>
      </c>
      <c r="R14" s="122"/>
      <c r="S14" s="122"/>
      <c r="T14" s="122"/>
      <c r="U14" s="122"/>
      <c r="V14" s="122"/>
      <c r="W14" s="122"/>
      <c r="X14" s="122"/>
    </row>
    <row r="15" spans="1:24" ht="15" customHeight="1" x14ac:dyDescent="0.35">
      <c r="A15" s="34" t="s">
        <v>129</v>
      </c>
      <c r="B15" s="46" t="s">
        <v>16</v>
      </c>
      <c r="C15" s="25" t="s">
        <v>115</v>
      </c>
      <c r="D15" s="37"/>
      <c r="E15" s="28"/>
      <c r="F15" s="9"/>
      <c r="G15" s="28">
        <v>30</v>
      </c>
      <c r="H15" s="28" t="s">
        <v>110</v>
      </c>
      <c r="I15" s="38">
        <v>2</v>
      </c>
      <c r="J15" s="60"/>
      <c r="K15" s="63"/>
      <c r="L15" s="97"/>
      <c r="M15" s="63"/>
      <c r="N15" s="63"/>
      <c r="O15" s="98"/>
      <c r="P15" s="44">
        <f t="shared" si="0"/>
        <v>30</v>
      </c>
      <c r="Q15" s="45">
        <f t="shared" si="1"/>
        <v>2</v>
      </c>
      <c r="R15" s="122"/>
      <c r="S15" s="122"/>
      <c r="T15" s="122"/>
      <c r="U15" s="122"/>
      <c r="V15" s="122"/>
      <c r="W15" s="122"/>
      <c r="X15" s="122"/>
    </row>
    <row r="16" spans="1:24" x14ac:dyDescent="0.35">
      <c r="A16" s="34" t="s">
        <v>130</v>
      </c>
      <c r="B16" s="46" t="s">
        <v>16</v>
      </c>
      <c r="C16" s="25" t="s">
        <v>115</v>
      </c>
      <c r="D16" s="35">
        <v>30</v>
      </c>
      <c r="E16" s="28" t="s">
        <v>110</v>
      </c>
      <c r="F16" s="27">
        <v>2</v>
      </c>
      <c r="G16" s="26"/>
      <c r="H16" s="28"/>
      <c r="I16" s="36"/>
      <c r="J16" s="60"/>
      <c r="K16" s="63"/>
      <c r="L16" s="97"/>
      <c r="M16" s="63"/>
      <c r="N16" s="63"/>
      <c r="O16" s="98"/>
      <c r="P16" s="44">
        <f t="shared" si="0"/>
        <v>30</v>
      </c>
      <c r="Q16" s="45">
        <f t="shared" si="1"/>
        <v>2</v>
      </c>
      <c r="R16" s="122"/>
      <c r="S16" s="122"/>
      <c r="T16" s="122"/>
      <c r="U16" s="122"/>
      <c r="V16" s="122"/>
      <c r="W16" s="122"/>
      <c r="X16" s="122"/>
    </row>
    <row r="17" spans="1:24" x14ac:dyDescent="0.35">
      <c r="A17" s="67" t="s">
        <v>89</v>
      </c>
      <c r="B17" s="24" t="s">
        <v>16</v>
      </c>
      <c r="C17" s="25" t="s">
        <v>115</v>
      </c>
      <c r="D17" s="35">
        <v>30</v>
      </c>
      <c r="E17" s="26" t="s">
        <v>95</v>
      </c>
      <c r="F17" s="27">
        <v>2</v>
      </c>
      <c r="G17" s="145"/>
      <c r="H17" s="145"/>
      <c r="I17" s="173"/>
      <c r="J17" s="60"/>
      <c r="K17" s="63"/>
      <c r="L17" s="97"/>
      <c r="M17" s="63"/>
      <c r="N17" s="63"/>
      <c r="O17" s="98"/>
      <c r="P17" s="44">
        <f t="shared" si="0"/>
        <v>30</v>
      </c>
      <c r="Q17" s="45">
        <f t="shared" si="1"/>
        <v>2</v>
      </c>
      <c r="R17" s="122"/>
      <c r="S17" s="122"/>
      <c r="T17" s="122"/>
      <c r="U17" s="122"/>
      <c r="V17" s="122"/>
      <c r="W17" s="122"/>
      <c r="X17" s="122"/>
    </row>
    <row r="18" spans="1:24" x14ac:dyDescent="0.35">
      <c r="A18" s="67" t="s">
        <v>141</v>
      </c>
      <c r="B18" s="24" t="s">
        <v>16</v>
      </c>
      <c r="C18" s="25" t="s">
        <v>115</v>
      </c>
      <c r="D18" s="174"/>
      <c r="E18" s="145"/>
      <c r="F18" s="145"/>
      <c r="G18" s="26">
        <v>30</v>
      </c>
      <c r="H18" s="26" t="s">
        <v>95</v>
      </c>
      <c r="I18" s="36">
        <v>2</v>
      </c>
      <c r="J18" s="60"/>
      <c r="K18" s="63"/>
      <c r="L18" s="97"/>
      <c r="M18" s="63"/>
      <c r="N18" s="63"/>
      <c r="O18" s="98"/>
      <c r="P18" s="44">
        <f t="shared" si="0"/>
        <v>30</v>
      </c>
      <c r="Q18" s="45">
        <f t="shared" si="1"/>
        <v>2</v>
      </c>
      <c r="R18" s="122"/>
      <c r="S18" s="122"/>
      <c r="T18" s="122"/>
      <c r="U18" s="122"/>
      <c r="V18" s="122"/>
      <c r="W18" s="122"/>
      <c r="X18" s="122"/>
    </row>
    <row r="19" spans="1:24" x14ac:dyDescent="0.35">
      <c r="A19" s="34" t="s">
        <v>99</v>
      </c>
      <c r="B19" s="46" t="s">
        <v>16</v>
      </c>
      <c r="C19" s="25" t="s">
        <v>115</v>
      </c>
      <c r="D19" s="35"/>
      <c r="E19" s="28"/>
      <c r="F19" s="27"/>
      <c r="G19" s="26"/>
      <c r="H19" s="26"/>
      <c r="I19" s="36"/>
      <c r="J19" s="35">
        <v>30</v>
      </c>
      <c r="K19" s="28" t="s">
        <v>95</v>
      </c>
      <c r="L19" s="27">
        <v>2</v>
      </c>
      <c r="M19" s="63"/>
      <c r="N19" s="63"/>
      <c r="O19" s="98"/>
      <c r="P19" s="44">
        <f t="shared" si="0"/>
        <v>30</v>
      </c>
      <c r="Q19" s="45">
        <f t="shared" si="1"/>
        <v>2</v>
      </c>
      <c r="R19" s="122"/>
      <c r="S19" s="122"/>
      <c r="T19" s="122"/>
      <c r="U19" s="122"/>
      <c r="V19" s="122"/>
      <c r="W19" s="122"/>
      <c r="X19" s="122"/>
    </row>
    <row r="20" spans="1:24" x14ac:dyDescent="0.35">
      <c r="A20" s="34" t="s">
        <v>40</v>
      </c>
      <c r="B20" s="46" t="s">
        <v>16</v>
      </c>
      <c r="C20" s="25" t="s">
        <v>115</v>
      </c>
      <c r="D20" s="35">
        <v>30</v>
      </c>
      <c r="E20" s="26" t="s">
        <v>109</v>
      </c>
      <c r="F20" s="27">
        <v>1</v>
      </c>
      <c r="G20" s="26">
        <v>30</v>
      </c>
      <c r="H20" s="26" t="s">
        <v>95</v>
      </c>
      <c r="I20" s="36">
        <v>2</v>
      </c>
      <c r="J20" s="60"/>
      <c r="K20" s="63"/>
      <c r="L20" s="97"/>
      <c r="M20" s="63"/>
      <c r="N20" s="63"/>
      <c r="O20" s="98"/>
      <c r="P20" s="44">
        <f t="shared" si="0"/>
        <v>60</v>
      </c>
      <c r="Q20" s="45">
        <f t="shared" si="1"/>
        <v>3</v>
      </c>
      <c r="R20" s="122"/>
      <c r="S20" s="122"/>
      <c r="T20" s="122"/>
      <c r="U20" s="122"/>
      <c r="V20" s="122"/>
      <c r="W20" s="122"/>
      <c r="X20" s="122"/>
    </row>
    <row r="21" spans="1:24" x14ac:dyDescent="0.35">
      <c r="A21" s="34" t="s">
        <v>41</v>
      </c>
      <c r="B21" s="46" t="s">
        <v>16</v>
      </c>
      <c r="C21" s="25" t="s">
        <v>115</v>
      </c>
      <c r="D21" s="64">
        <v>30</v>
      </c>
      <c r="E21" s="85" t="s">
        <v>109</v>
      </c>
      <c r="F21" s="84">
        <v>1</v>
      </c>
      <c r="G21" s="30">
        <v>30</v>
      </c>
      <c r="H21" s="30" t="s">
        <v>95</v>
      </c>
      <c r="I21" s="66">
        <v>2</v>
      </c>
      <c r="J21" s="60"/>
      <c r="K21" s="63"/>
      <c r="L21" s="97"/>
      <c r="M21" s="63"/>
      <c r="N21" s="63"/>
      <c r="O21" s="98"/>
      <c r="P21" s="81">
        <f t="shared" si="0"/>
        <v>60</v>
      </c>
      <c r="Q21" s="82">
        <f t="shared" si="1"/>
        <v>3</v>
      </c>
      <c r="R21" s="122"/>
      <c r="S21" s="122"/>
      <c r="T21" s="122"/>
      <c r="U21" s="122"/>
      <c r="V21" s="122"/>
      <c r="W21" s="122"/>
      <c r="X21" s="122"/>
    </row>
    <row r="22" spans="1:24" x14ac:dyDescent="0.35">
      <c r="A22" s="34" t="s">
        <v>42</v>
      </c>
      <c r="B22" s="46" t="s">
        <v>16</v>
      </c>
      <c r="C22" s="58" t="s">
        <v>113</v>
      </c>
      <c r="D22" s="64">
        <v>15</v>
      </c>
      <c r="E22" s="63" t="s">
        <v>110</v>
      </c>
      <c r="F22" s="65">
        <v>1</v>
      </c>
      <c r="G22" s="40"/>
      <c r="H22" s="40"/>
      <c r="I22" s="66"/>
      <c r="J22" s="60"/>
      <c r="K22" s="63"/>
      <c r="L22" s="97"/>
      <c r="M22" s="63"/>
      <c r="N22" s="63"/>
      <c r="O22" s="98"/>
      <c r="P22" s="146">
        <f t="shared" si="0"/>
        <v>15</v>
      </c>
      <c r="Q22" s="131">
        <f t="shared" si="1"/>
        <v>1</v>
      </c>
      <c r="R22" s="122"/>
      <c r="S22" s="122"/>
      <c r="T22" s="122"/>
      <c r="U22" s="122"/>
      <c r="V22" s="122"/>
      <c r="W22" s="122"/>
      <c r="X22" s="122"/>
    </row>
    <row r="23" spans="1:24" ht="14" thickBot="1" x14ac:dyDescent="0.4">
      <c r="A23" s="117" t="s">
        <v>43</v>
      </c>
      <c r="B23" s="118" t="s">
        <v>19</v>
      </c>
      <c r="C23" s="119" t="s">
        <v>113</v>
      </c>
      <c r="D23" s="102">
        <v>30</v>
      </c>
      <c r="E23" s="76" t="s">
        <v>110</v>
      </c>
      <c r="F23" s="103">
        <v>2</v>
      </c>
      <c r="G23" s="49">
        <v>30</v>
      </c>
      <c r="H23" s="76" t="s">
        <v>95</v>
      </c>
      <c r="I23" s="74">
        <v>3</v>
      </c>
      <c r="J23" s="75"/>
      <c r="K23" s="76"/>
      <c r="L23" s="77"/>
      <c r="M23" s="76"/>
      <c r="N23" s="76"/>
      <c r="O23" s="78"/>
      <c r="P23" s="120">
        <f t="shared" si="0"/>
        <v>60</v>
      </c>
      <c r="Q23" s="152">
        <f t="shared" si="1"/>
        <v>5</v>
      </c>
      <c r="R23" s="122"/>
      <c r="S23" s="122"/>
      <c r="T23" s="122"/>
      <c r="U23" s="122"/>
      <c r="V23" s="122"/>
      <c r="W23" s="122"/>
      <c r="X23" s="122"/>
    </row>
    <row r="24" spans="1:24" ht="14" thickBot="1" x14ac:dyDescent="0.4">
      <c r="A24" s="687" t="s">
        <v>143</v>
      </c>
      <c r="B24" s="688"/>
      <c r="C24" s="688"/>
      <c r="D24" s="688"/>
      <c r="E24" s="688"/>
      <c r="F24" s="688"/>
      <c r="G24" s="688"/>
      <c r="H24" s="688"/>
      <c r="I24" s="688"/>
      <c r="J24" s="688"/>
      <c r="K24" s="688"/>
      <c r="L24" s="688"/>
      <c r="M24" s="688"/>
      <c r="N24" s="688"/>
      <c r="O24" s="688"/>
      <c r="P24" s="689"/>
      <c r="Q24" s="121">
        <v>3</v>
      </c>
      <c r="R24" s="122"/>
      <c r="S24" s="122"/>
      <c r="T24" s="122"/>
      <c r="U24" s="122"/>
      <c r="V24" s="122"/>
      <c r="W24" s="122"/>
      <c r="X24" s="122"/>
    </row>
    <row r="25" spans="1:24" s="414" customFormat="1" ht="12" x14ac:dyDescent="0.35">
      <c r="A25" s="453"/>
      <c r="B25" s="482"/>
      <c r="C25" s="491" t="s">
        <v>36</v>
      </c>
      <c r="D25" s="456">
        <f>SUM(D5:D23)</f>
        <v>345</v>
      </c>
      <c r="E25" s="456"/>
      <c r="F25" s="457">
        <f>SUM(F5:F23)</f>
        <v>31</v>
      </c>
      <c r="G25" s="456">
        <f>SUM(G5:G23)</f>
        <v>300</v>
      </c>
      <c r="H25" s="456"/>
      <c r="I25" s="457">
        <f>SUM(I5:I23)</f>
        <v>32</v>
      </c>
      <c r="J25" s="458">
        <f>SUM(J5:J24)</f>
        <v>180</v>
      </c>
      <c r="K25" s="458"/>
      <c r="L25" s="460">
        <f>SUM(L5:L24)</f>
        <v>25</v>
      </c>
      <c r="M25" s="458">
        <f>SUM(M5:M24)</f>
        <v>109</v>
      </c>
      <c r="N25" s="458"/>
      <c r="O25" s="460">
        <f>SUM(O5:O24)</f>
        <v>29</v>
      </c>
      <c r="P25" s="492">
        <f>SUM(P5:P23)</f>
        <v>934</v>
      </c>
      <c r="Q25" s="493">
        <f>SUM(Q5:Q23)</f>
        <v>117</v>
      </c>
      <c r="R25" s="482"/>
      <c r="S25" s="482"/>
      <c r="T25" s="482"/>
      <c r="U25" s="482"/>
      <c r="V25" s="482"/>
      <c r="W25" s="482"/>
      <c r="X25" s="482"/>
    </row>
    <row r="26" spans="1:24" s="414" customFormat="1" ht="12" x14ac:dyDescent="0.35">
      <c r="A26" s="454"/>
      <c r="B26" s="454"/>
      <c r="C26" s="465" t="s">
        <v>37</v>
      </c>
      <c r="D26" s="650">
        <f>SUM(D25,G25)-(D9+G9)</f>
        <v>555</v>
      </c>
      <c r="E26" s="651"/>
      <c r="F26" s="651"/>
      <c r="G26" s="651">
        <f>SUM(F25,I25)</f>
        <v>63</v>
      </c>
      <c r="H26" s="651"/>
      <c r="I26" s="651"/>
      <c r="J26" s="651">
        <f>SUM(J25,M25)-(J9+M9)</f>
        <v>199</v>
      </c>
      <c r="K26" s="651"/>
      <c r="L26" s="651"/>
      <c r="M26" s="651">
        <f>SUM(L25,O25)</f>
        <v>54</v>
      </c>
      <c r="N26" s="651"/>
      <c r="O26" s="651"/>
      <c r="P26" s="494"/>
      <c r="Q26" s="495">
        <f>Q25+Q24</f>
        <v>120</v>
      </c>
      <c r="R26" s="482"/>
      <c r="S26" s="482"/>
      <c r="T26" s="482"/>
      <c r="U26" s="482"/>
      <c r="V26" s="482"/>
      <c r="W26" s="482"/>
      <c r="X26" s="482"/>
    </row>
    <row r="27" spans="1:24" s="414" customFormat="1" ht="12" x14ac:dyDescent="0.35">
      <c r="A27" s="454"/>
      <c r="B27" s="454"/>
      <c r="C27" s="454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68">
        <f>SUM(Q24,Q23,Q9,Q8,Q7,Q6)</f>
        <v>37</v>
      </c>
      <c r="Q27" s="497" t="s">
        <v>7</v>
      </c>
      <c r="R27" s="482"/>
      <c r="S27" s="482"/>
      <c r="T27" s="482"/>
      <c r="U27" s="482"/>
      <c r="V27" s="482"/>
      <c r="W27" s="482"/>
      <c r="X27" s="482"/>
    </row>
    <row r="28" spans="1:24" hidden="1" x14ac:dyDescent="0.35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75">
        <f>(P27*100)/Q26</f>
        <v>30.833333333333332</v>
      </c>
      <c r="Q28" s="122"/>
      <c r="R28" s="122"/>
      <c r="S28" s="122"/>
      <c r="T28" s="122"/>
      <c r="U28" s="122"/>
      <c r="V28" s="122"/>
      <c r="W28" s="122"/>
      <c r="X28" s="122"/>
    </row>
    <row r="29" spans="1:24" x14ac:dyDescent="0.35">
      <c r="A29" s="681"/>
      <c r="B29" s="681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122"/>
      <c r="S29" s="122"/>
      <c r="T29" s="122"/>
      <c r="U29" s="122"/>
      <c r="V29" s="122"/>
      <c r="W29" s="122"/>
      <c r="X29" s="122"/>
    </row>
    <row r="30" spans="1:24" x14ac:dyDescent="0.35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</row>
    <row r="31" spans="1:24" x14ac:dyDescent="0.35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</row>
    <row r="32" spans="1:24" x14ac:dyDescent="0.35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</row>
    <row r="33" spans="1:24" x14ac:dyDescent="0.35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</row>
  </sheetData>
  <sheetProtection selectLockedCells="1" selectUnlockedCells="1"/>
  <mergeCells count="18">
    <mergeCell ref="G3:I3"/>
    <mergeCell ref="J3:L3"/>
    <mergeCell ref="M3:O3"/>
    <mergeCell ref="A24:P24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A29:Q29"/>
    <mergeCell ref="D26:F26"/>
    <mergeCell ref="G26:I26"/>
    <mergeCell ref="J26:L26"/>
    <mergeCell ref="M26:O26"/>
  </mergeCells>
  <pageMargins left="0.23622047244094491" right="0.23622047244094491" top="0.39370078740157483" bottom="0.39370078740157483" header="0" footer="0"/>
  <pageSetup paperSize="9" firstPageNumber="0" fitToHeight="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  <pageSetUpPr fitToPage="1"/>
  </sheetPr>
  <dimension ref="A1:X33"/>
  <sheetViews>
    <sheetView topLeftCell="J7" zoomScaleNormal="100" workbookViewId="0">
      <selection activeCell="AA11" sqref="AA11"/>
    </sheetView>
  </sheetViews>
  <sheetFormatPr defaultColWidth="8.81640625" defaultRowHeight="13.5" x14ac:dyDescent="0.35"/>
  <cols>
    <col min="1" max="1" width="37" style="4" bestFit="1" customWidth="1"/>
    <col min="2" max="2" width="13.54296875" style="4" bestFit="1" customWidth="1"/>
    <col min="3" max="3" width="8.453125" style="4" bestFit="1" customWidth="1"/>
    <col min="4" max="4" width="5.54296875" style="4" bestFit="1" customWidth="1"/>
    <col min="5" max="5" width="4" style="4" bestFit="1" customWidth="1"/>
    <col min="6" max="6" width="5.26953125" style="4" bestFit="1" customWidth="1"/>
    <col min="7" max="7" width="5.54296875" style="4" bestFit="1" customWidth="1"/>
    <col min="8" max="8" width="4" style="4" bestFit="1" customWidth="1"/>
    <col min="9" max="9" width="5.26953125" style="4" bestFit="1" customWidth="1"/>
    <col min="10" max="10" width="5.54296875" style="4" bestFit="1" customWidth="1"/>
    <col min="11" max="11" width="4" style="4" bestFit="1" customWidth="1"/>
    <col min="12" max="12" width="5.26953125" style="4" bestFit="1" customWidth="1"/>
    <col min="13" max="13" width="5.54296875" style="4" bestFit="1" customWidth="1"/>
    <col min="14" max="14" width="4" style="4" bestFit="1" customWidth="1"/>
    <col min="15" max="15" width="5.26953125" style="4" bestFit="1" customWidth="1"/>
    <col min="16" max="16" width="5.54296875" style="4" bestFit="1" customWidth="1"/>
    <col min="17" max="17" width="4" style="4" bestFit="1" customWidth="1"/>
    <col min="18" max="18" width="5.26953125" style="4" bestFit="1" customWidth="1"/>
    <col min="19" max="19" width="5.54296875" style="4" bestFit="1" customWidth="1"/>
    <col min="20" max="20" width="4" style="4" bestFit="1" customWidth="1"/>
    <col min="21" max="21" width="5.26953125" style="4" bestFit="1" customWidth="1"/>
    <col min="22" max="22" width="6.1796875" style="4" bestFit="1" customWidth="1"/>
    <col min="23" max="23" width="6.26953125" style="4" bestFit="1" customWidth="1"/>
    <col min="24" max="16384" width="8.81640625" style="4"/>
  </cols>
  <sheetData>
    <row r="1" spans="1:24" s="427" customFormat="1" ht="12.5" thickBot="1" x14ac:dyDescent="0.4">
      <c r="A1" s="699" t="s">
        <v>153</v>
      </c>
      <c r="B1" s="699"/>
      <c r="C1" s="699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0"/>
      <c r="T1" s="700"/>
      <c r="U1" s="700"/>
      <c r="V1" s="699"/>
      <c r="W1" s="700"/>
      <c r="X1" s="506"/>
    </row>
    <row r="2" spans="1:24" s="427" customFormat="1" ht="12" x14ac:dyDescent="0.35">
      <c r="A2" s="651" t="s">
        <v>0</v>
      </c>
      <c r="B2" s="652" t="s">
        <v>1</v>
      </c>
      <c r="C2" s="653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78" t="s">
        <v>5</v>
      </c>
      <c r="Q2" s="679"/>
      <c r="R2" s="679"/>
      <c r="S2" s="679"/>
      <c r="T2" s="679"/>
      <c r="U2" s="680"/>
      <c r="V2" s="657" t="s">
        <v>6</v>
      </c>
      <c r="W2" s="665" t="s">
        <v>7</v>
      </c>
      <c r="X2" s="506"/>
    </row>
    <row r="3" spans="1:24" s="427" customFormat="1" ht="12" x14ac:dyDescent="0.35">
      <c r="A3" s="651"/>
      <c r="B3" s="652"/>
      <c r="C3" s="653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77" t="s">
        <v>12</v>
      </c>
      <c r="Q3" s="660"/>
      <c r="R3" s="660"/>
      <c r="S3" s="660" t="s">
        <v>13</v>
      </c>
      <c r="T3" s="660"/>
      <c r="U3" s="661"/>
      <c r="V3" s="657"/>
      <c r="W3" s="666"/>
      <c r="X3" s="506"/>
    </row>
    <row r="4" spans="1:24" s="427" customFormat="1" ht="12.5" thickBot="1" x14ac:dyDescent="0.4">
      <c r="A4" s="651"/>
      <c r="B4" s="652"/>
      <c r="C4" s="653"/>
      <c r="D4" s="512" t="s">
        <v>14</v>
      </c>
      <c r="E4" s="513" t="s">
        <v>15</v>
      </c>
      <c r="F4" s="514" t="s">
        <v>7</v>
      </c>
      <c r="G4" s="513" t="s">
        <v>14</v>
      </c>
      <c r="H4" s="513" t="s">
        <v>15</v>
      </c>
      <c r="I4" s="515" t="s">
        <v>7</v>
      </c>
      <c r="J4" s="516" t="s">
        <v>14</v>
      </c>
      <c r="K4" s="513" t="s">
        <v>15</v>
      </c>
      <c r="L4" s="517" t="s">
        <v>7</v>
      </c>
      <c r="M4" s="518" t="s">
        <v>14</v>
      </c>
      <c r="N4" s="513" t="s">
        <v>15</v>
      </c>
      <c r="O4" s="519" t="s">
        <v>7</v>
      </c>
      <c r="P4" s="520" t="s">
        <v>14</v>
      </c>
      <c r="Q4" s="513" t="s">
        <v>15</v>
      </c>
      <c r="R4" s="521" t="s">
        <v>7</v>
      </c>
      <c r="S4" s="522" t="s">
        <v>14</v>
      </c>
      <c r="T4" s="513" t="s">
        <v>15</v>
      </c>
      <c r="U4" s="523" t="s">
        <v>7</v>
      </c>
      <c r="V4" s="657"/>
      <c r="W4" s="667"/>
      <c r="X4" s="506"/>
    </row>
    <row r="5" spans="1:24" ht="15" customHeight="1" x14ac:dyDescent="0.35">
      <c r="A5" s="34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10</v>
      </c>
      <c r="M5" s="90">
        <v>30</v>
      </c>
      <c r="N5" s="19" t="s">
        <v>108</v>
      </c>
      <c r="O5" s="91">
        <v>10</v>
      </c>
      <c r="P5" s="18">
        <v>30</v>
      </c>
      <c r="Q5" s="19" t="s">
        <v>108</v>
      </c>
      <c r="R5" s="20">
        <v>10</v>
      </c>
      <c r="S5" s="21">
        <v>30</v>
      </c>
      <c r="T5" s="19" t="s">
        <v>109</v>
      </c>
      <c r="U5" s="22">
        <v>23</v>
      </c>
      <c r="V5" s="44">
        <f t="shared" ref="V5:V15" si="0">SUM(D5,G5,J5,M5,P5,S5)</f>
        <v>180</v>
      </c>
      <c r="W5" s="45">
        <f t="shared" ref="W5:W14" si="1">SUM(F5,I5,L5,O5,R5,U5)</f>
        <v>73</v>
      </c>
      <c r="X5" s="83"/>
    </row>
    <row r="6" spans="1:24" x14ac:dyDescent="0.35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83"/>
    </row>
    <row r="7" spans="1:24" x14ac:dyDescent="0.35">
      <c r="A7" s="34" t="s">
        <v>18</v>
      </c>
      <c r="B7" s="24" t="s">
        <v>19</v>
      </c>
      <c r="C7" s="25" t="s">
        <v>115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9" t="s">
        <v>108</v>
      </c>
      <c r="R7" s="47">
        <v>4</v>
      </c>
      <c r="S7" s="48">
        <v>30</v>
      </c>
      <c r="T7" s="49" t="s">
        <v>108</v>
      </c>
      <c r="U7" s="43">
        <v>4</v>
      </c>
      <c r="V7" s="44">
        <f t="shared" si="0"/>
        <v>120</v>
      </c>
      <c r="W7" s="45">
        <f t="shared" si="1"/>
        <v>16</v>
      </c>
      <c r="X7" s="83"/>
    </row>
    <row r="8" spans="1:24" x14ac:dyDescent="0.35">
      <c r="A8" s="34" t="s">
        <v>62</v>
      </c>
      <c r="B8" s="46" t="s">
        <v>16</v>
      </c>
      <c r="C8" s="54" t="s">
        <v>113</v>
      </c>
      <c r="D8" s="68"/>
      <c r="E8" s="46"/>
      <c r="F8" s="46"/>
      <c r="G8" s="46"/>
      <c r="H8" s="46"/>
      <c r="I8" s="69"/>
      <c r="J8" s="60">
        <v>30</v>
      </c>
      <c r="K8" s="63" t="s">
        <v>109</v>
      </c>
      <c r="L8" s="97">
        <v>2</v>
      </c>
      <c r="M8" s="63">
        <v>30</v>
      </c>
      <c r="N8" s="63" t="s">
        <v>95</v>
      </c>
      <c r="O8" s="98">
        <v>3</v>
      </c>
      <c r="P8" s="167"/>
      <c r="Q8" s="28"/>
      <c r="R8" s="51"/>
      <c r="S8" s="52"/>
      <c r="T8" s="28"/>
      <c r="U8" s="53"/>
      <c r="V8" s="44">
        <f t="shared" si="0"/>
        <v>60</v>
      </c>
      <c r="W8" s="45">
        <f t="shared" si="1"/>
        <v>5</v>
      </c>
      <c r="X8" s="83"/>
    </row>
    <row r="9" spans="1:24" x14ac:dyDescent="0.35">
      <c r="A9" s="34" t="s">
        <v>22</v>
      </c>
      <c r="B9" s="46" t="s">
        <v>16</v>
      </c>
      <c r="C9" s="25" t="s">
        <v>115</v>
      </c>
      <c r="D9" s="64">
        <v>60</v>
      </c>
      <c r="E9" s="63" t="s">
        <v>109</v>
      </c>
      <c r="F9" s="65">
        <v>4</v>
      </c>
      <c r="G9" s="40">
        <v>60</v>
      </c>
      <c r="H9" s="63" t="s">
        <v>109</v>
      </c>
      <c r="I9" s="66">
        <v>4</v>
      </c>
      <c r="J9" s="60">
        <v>60</v>
      </c>
      <c r="K9" s="63" t="s">
        <v>109</v>
      </c>
      <c r="L9" s="97">
        <v>4</v>
      </c>
      <c r="M9" s="63">
        <v>60</v>
      </c>
      <c r="N9" s="63" t="s">
        <v>109</v>
      </c>
      <c r="O9" s="98">
        <v>4</v>
      </c>
      <c r="P9" s="167"/>
      <c r="Q9" s="52"/>
      <c r="R9" s="51"/>
      <c r="S9" s="52"/>
      <c r="T9" s="52"/>
      <c r="U9" s="53"/>
      <c r="V9" s="44">
        <f t="shared" si="0"/>
        <v>240</v>
      </c>
      <c r="W9" s="45">
        <f t="shared" si="1"/>
        <v>16</v>
      </c>
      <c r="X9" s="83"/>
    </row>
    <row r="10" spans="1:24" x14ac:dyDescent="0.35">
      <c r="A10" s="34" t="s">
        <v>63</v>
      </c>
      <c r="B10" s="24" t="s">
        <v>19</v>
      </c>
      <c r="C10" s="58" t="s">
        <v>21</v>
      </c>
      <c r="D10" s="64">
        <v>30</v>
      </c>
      <c r="E10" s="63" t="s">
        <v>109</v>
      </c>
      <c r="F10" s="65">
        <v>2</v>
      </c>
      <c r="G10" s="40">
        <v>30</v>
      </c>
      <c r="H10" s="63" t="s">
        <v>109</v>
      </c>
      <c r="I10" s="66">
        <v>2</v>
      </c>
      <c r="J10" s="60">
        <v>30</v>
      </c>
      <c r="K10" s="63" t="s">
        <v>109</v>
      </c>
      <c r="L10" s="77">
        <v>2</v>
      </c>
      <c r="M10" s="76">
        <v>30</v>
      </c>
      <c r="N10" s="63" t="s">
        <v>109</v>
      </c>
      <c r="O10" s="98">
        <v>2</v>
      </c>
      <c r="P10" s="167">
        <v>30</v>
      </c>
      <c r="Q10" s="28" t="s">
        <v>109</v>
      </c>
      <c r="R10" s="51">
        <v>2</v>
      </c>
      <c r="S10" s="52">
        <v>30</v>
      </c>
      <c r="T10" s="28" t="s">
        <v>109</v>
      </c>
      <c r="U10" s="53">
        <v>2</v>
      </c>
      <c r="V10" s="44">
        <f t="shared" si="0"/>
        <v>180</v>
      </c>
      <c r="W10" s="45">
        <f t="shared" si="1"/>
        <v>12</v>
      </c>
      <c r="X10" s="83"/>
    </row>
    <row r="11" spans="1:24" x14ac:dyDescent="0.35">
      <c r="A11" s="34" t="s">
        <v>24</v>
      </c>
      <c r="B11" s="46" t="s">
        <v>16</v>
      </c>
      <c r="C11" s="25" t="s">
        <v>115</v>
      </c>
      <c r="D11" s="64">
        <v>30</v>
      </c>
      <c r="E11" s="40" t="s">
        <v>110</v>
      </c>
      <c r="F11" s="65">
        <v>2</v>
      </c>
      <c r="G11" s="40">
        <v>30</v>
      </c>
      <c r="H11" s="40" t="s">
        <v>95</v>
      </c>
      <c r="I11" s="66">
        <v>2</v>
      </c>
      <c r="J11" s="60"/>
      <c r="K11" s="56"/>
      <c r="L11" s="9"/>
      <c r="M11" s="28"/>
      <c r="N11" s="113"/>
      <c r="O11" s="98"/>
      <c r="P11" s="37"/>
      <c r="Q11" s="28"/>
      <c r="R11" s="9"/>
      <c r="S11" s="28"/>
      <c r="T11" s="28"/>
      <c r="U11" s="38"/>
      <c r="V11" s="44">
        <f t="shared" si="0"/>
        <v>60</v>
      </c>
      <c r="W11" s="45">
        <f t="shared" si="1"/>
        <v>4</v>
      </c>
      <c r="X11" s="83"/>
    </row>
    <row r="12" spans="1:24" x14ac:dyDescent="0.35">
      <c r="A12" s="34" t="s">
        <v>126</v>
      </c>
      <c r="B12" s="24" t="s">
        <v>19</v>
      </c>
      <c r="C12" s="25" t="s">
        <v>115</v>
      </c>
      <c r="D12" s="35"/>
      <c r="E12" s="26"/>
      <c r="F12" s="27"/>
      <c r="G12" s="26"/>
      <c r="H12" s="26"/>
      <c r="I12" s="36"/>
      <c r="J12" s="26">
        <v>30</v>
      </c>
      <c r="K12" s="199" t="s">
        <v>95</v>
      </c>
      <c r="L12" s="27">
        <v>2</v>
      </c>
      <c r="M12" s="28"/>
      <c r="N12" s="209"/>
      <c r="O12" s="38"/>
      <c r="P12" s="167"/>
      <c r="Q12" s="52"/>
      <c r="R12" s="51"/>
      <c r="S12" s="52"/>
      <c r="T12" s="52"/>
      <c r="U12" s="53"/>
      <c r="V12" s="44">
        <f t="shared" si="0"/>
        <v>30</v>
      </c>
      <c r="W12" s="45">
        <f t="shared" si="1"/>
        <v>2</v>
      </c>
      <c r="X12" s="83"/>
    </row>
    <row r="13" spans="1:24" x14ac:dyDescent="0.35">
      <c r="A13" s="34" t="s">
        <v>142</v>
      </c>
      <c r="B13" s="46" t="s">
        <v>16</v>
      </c>
      <c r="C13" s="25" t="s">
        <v>115</v>
      </c>
      <c r="D13" s="64"/>
      <c r="E13" s="40"/>
      <c r="F13" s="65"/>
      <c r="G13" s="40"/>
      <c r="H13" s="40"/>
      <c r="I13" s="66"/>
      <c r="J13" s="60"/>
      <c r="K13" s="56"/>
      <c r="L13" s="9"/>
      <c r="M13" s="28"/>
      <c r="N13" s="113"/>
      <c r="O13" s="98"/>
      <c r="P13" s="167">
        <v>30</v>
      </c>
      <c r="Q13" s="28" t="s">
        <v>109</v>
      </c>
      <c r="R13" s="51">
        <v>1</v>
      </c>
      <c r="S13" s="52">
        <v>30</v>
      </c>
      <c r="T13" s="28" t="s">
        <v>95</v>
      </c>
      <c r="U13" s="53">
        <v>2</v>
      </c>
      <c r="V13" s="44">
        <f t="shared" si="0"/>
        <v>60</v>
      </c>
      <c r="W13" s="45">
        <f t="shared" si="1"/>
        <v>3</v>
      </c>
      <c r="X13" s="83"/>
    </row>
    <row r="14" spans="1:24" x14ac:dyDescent="0.35">
      <c r="A14" s="34" t="s">
        <v>25</v>
      </c>
      <c r="B14" s="46" t="s">
        <v>16</v>
      </c>
      <c r="C14" s="54" t="s">
        <v>113</v>
      </c>
      <c r="D14" s="64">
        <v>30</v>
      </c>
      <c r="E14" s="63" t="s">
        <v>109</v>
      </c>
      <c r="F14" s="65">
        <v>1</v>
      </c>
      <c r="G14" s="40">
        <v>30</v>
      </c>
      <c r="H14" s="63" t="s">
        <v>95</v>
      </c>
      <c r="I14" s="66">
        <v>2</v>
      </c>
      <c r="J14" s="60"/>
      <c r="K14" s="56"/>
      <c r="L14" s="9"/>
      <c r="M14" s="28"/>
      <c r="N14" s="113"/>
      <c r="O14" s="98"/>
      <c r="P14" s="167"/>
      <c r="Q14" s="52"/>
      <c r="R14" s="51"/>
      <c r="S14" s="52"/>
      <c r="T14" s="52"/>
      <c r="U14" s="53"/>
      <c r="V14" s="44">
        <f t="shared" si="0"/>
        <v>60</v>
      </c>
      <c r="W14" s="45">
        <f t="shared" si="1"/>
        <v>3</v>
      </c>
      <c r="X14" s="83"/>
    </row>
    <row r="15" spans="1:24" x14ac:dyDescent="0.35">
      <c r="A15" s="34" t="s">
        <v>47</v>
      </c>
      <c r="B15" s="46" t="s">
        <v>16</v>
      </c>
      <c r="C15" s="54" t="s">
        <v>113</v>
      </c>
      <c r="D15" s="64"/>
      <c r="E15" s="63"/>
      <c r="F15" s="65"/>
      <c r="G15" s="40"/>
      <c r="H15" s="63"/>
      <c r="I15" s="66"/>
      <c r="J15" s="60">
        <v>30</v>
      </c>
      <c r="K15" s="63" t="s">
        <v>109</v>
      </c>
      <c r="L15" s="86">
        <v>1</v>
      </c>
      <c r="M15" s="85">
        <v>30</v>
      </c>
      <c r="N15" s="63" t="s">
        <v>95</v>
      </c>
      <c r="O15" s="98">
        <v>2</v>
      </c>
      <c r="P15" s="39"/>
      <c r="Q15" s="32"/>
      <c r="R15" s="31"/>
      <c r="S15" s="32"/>
      <c r="T15" s="32"/>
      <c r="U15" s="43"/>
      <c r="V15" s="44">
        <f t="shared" si="0"/>
        <v>60</v>
      </c>
      <c r="W15" s="45">
        <v>3</v>
      </c>
      <c r="X15" s="83"/>
    </row>
    <row r="16" spans="1:24" x14ac:dyDescent="0.35">
      <c r="A16" s="34" t="s">
        <v>60</v>
      </c>
      <c r="B16" s="46" t="s">
        <v>16</v>
      </c>
      <c r="C16" s="54" t="s">
        <v>113</v>
      </c>
      <c r="D16" s="64"/>
      <c r="E16" s="40"/>
      <c r="F16" s="65"/>
      <c r="G16" s="40"/>
      <c r="H16" s="40"/>
      <c r="I16" s="66"/>
      <c r="J16" s="60"/>
      <c r="K16" s="63"/>
      <c r="L16" s="97"/>
      <c r="M16" s="63"/>
      <c r="N16" s="63"/>
      <c r="O16" s="98"/>
      <c r="P16" s="39">
        <v>30</v>
      </c>
      <c r="Q16" s="63" t="s">
        <v>109</v>
      </c>
      <c r="R16" s="41">
        <v>1</v>
      </c>
      <c r="S16" s="42">
        <v>30</v>
      </c>
      <c r="T16" s="63" t="s">
        <v>95</v>
      </c>
      <c r="U16" s="43">
        <v>2</v>
      </c>
      <c r="V16" s="44">
        <f t="shared" ref="V16:V25" si="2">SUM(D16,G16,J16,M16,P16,S16)</f>
        <v>60</v>
      </c>
      <c r="W16" s="45">
        <f t="shared" ref="W16:W25" si="3">SUM(F16,I16,L16,O16,R16,U16)</f>
        <v>3</v>
      </c>
      <c r="X16" s="83"/>
    </row>
    <row r="17" spans="1:24" x14ac:dyDescent="0.35">
      <c r="A17" s="34" t="s">
        <v>26</v>
      </c>
      <c r="B17" s="46" t="s">
        <v>16</v>
      </c>
      <c r="C17" s="54" t="s">
        <v>113</v>
      </c>
      <c r="D17" s="37">
        <v>30</v>
      </c>
      <c r="E17" s="28" t="s">
        <v>109</v>
      </c>
      <c r="F17" s="9">
        <v>1</v>
      </c>
      <c r="G17" s="28">
        <v>30</v>
      </c>
      <c r="H17" s="28" t="s">
        <v>95</v>
      </c>
      <c r="I17" s="38">
        <v>2</v>
      </c>
      <c r="J17" s="60"/>
      <c r="K17" s="63"/>
      <c r="L17" s="97"/>
      <c r="M17" s="63"/>
      <c r="N17" s="63"/>
      <c r="O17" s="98"/>
      <c r="P17" s="39"/>
      <c r="Q17" s="42"/>
      <c r="R17" s="41"/>
      <c r="S17" s="42"/>
      <c r="T17" s="42"/>
      <c r="U17" s="43"/>
      <c r="V17" s="44">
        <f t="shared" si="2"/>
        <v>60</v>
      </c>
      <c r="W17" s="45">
        <f t="shared" si="3"/>
        <v>3</v>
      </c>
      <c r="X17" s="83"/>
    </row>
    <row r="18" spans="1:24" ht="15" customHeight="1" x14ac:dyDescent="0.35">
      <c r="A18" s="34" t="s">
        <v>27</v>
      </c>
      <c r="B18" s="46" t="s">
        <v>16</v>
      </c>
      <c r="C18" s="25" t="s">
        <v>115</v>
      </c>
      <c r="D18" s="64">
        <v>30</v>
      </c>
      <c r="E18" s="63" t="s">
        <v>109</v>
      </c>
      <c r="F18" s="65">
        <v>1</v>
      </c>
      <c r="G18" s="40">
        <v>30</v>
      </c>
      <c r="H18" s="63" t="s">
        <v>95</v>
      </c>
      <c r="I18" s="66">
        <v>2</v>
      </c>
      <c r="J18" s="60"/>
      <c r="K18" s="63"/>
      <c r="L18" s="97"/>
      <c r="M18" s="63"/>
      <c r="N18" s="63"/>
      <c r="O18" s="98"/>
      <c r="P18" s="39"/>
      <c r="Q18" s="42"/>
      <c r="R18" s="41"/>
      <c r="S18" s="42"/>
      <c r="T18" s="42"/>
      <c r="U18" s="43"/>
      <c r="V18" s="44">
        <f t="shared" si="2"/>
        <v>60</v>
      </c>
      <c r="W18" s="45">
        <f t="shared" si="3"/>
        <v>3</v>
      </c>
      <c r="X18" s="83"/>
    </row>
    <row r="19" spans="1:24" x14ac:dyDescent="0.35">
      <c r="A19" s="34" t="s">
        <v>28</v>
      </c>
      <c r="B19" s="46" t="s">
        <v>16</v>
      </c>
      <c r="C19" s="25" t="s">
        <v>115</v>
      </c>
      <c r="D19" s="64"/>
      <c r="E19" s="49"/>
      <c r="F19" s="65"/>
      <c r="G19" s="40"/>
      <c r="H19" s="40"/>
      <c r="I19" s="66"/>
      <c r="J19" s="60"/>
      <c r="K19" s="63"/>
      <c r="L19" s="97"/>
      <c r="M19" s="63"/>
      <c r="N19" s="63"/>
      <c r="O19" s="98"/>
      <c r="P19" s="39">
        <v>15</v>
      </c>
      <c r="Q19" s="42" t="s">
        <v>109</v>
      </c>
      <c r="R19" s="41">
        <v>1</v>
      </c>
      <c r="S19" s="42"/>
      <c r="T19" s="42"/>
      <c r="U19" s="43"/>
      <c r="V19" s="44">
        <f t="shared" si="2"/>
        <v>15</v>
      </c>
      <c r="W19" s="45">
        <f t="shared" si="3"/>
        <v>1</v>
      </c>
      <c r="X19" s="83"/>
    </row>
    <row r="20" spans="1:24" x14ac:dyDescent="0.35">
      <c r="A20" s="34" t="s">
        <v>29</v>
      </c>
      <c r="B20" s="46" t="s">
        <v>16</v>
      </c>
      <c r="C20" s="25" t="s">
        <v>115</v>
      </c>
      <c r="D20" s="168"/>
      <c r="E20" s="169"/>
      <c r="F20" s="170"/>
      <c r="G20" s="142">
        <v>15</v>
      </c>
      <c r="H20" s="63" t="s">
        <v>95</v>
      </c>
      <c r="I20" s="66">
        <v>1</v>
      </c>
      <c r="J20" s="60"/>
      <c r="K20" s="63"/>
      <c r="L20" s="97"/>
      <c r="M20" s="63"/>
      <c r="N20" s="63"/>
      <c r="O20" s="98"/>
      <c r="P20" s="39"/>
      <c r="Q20" s="42"/>
      <c r="R20" s="41"/>
      <c r="S20" s="42"/>
      <c r="T20" s="42"/>
      <c r="U20" s="43"/>
      <c r="V20" s="44">
        <f t="shared" si="2"/>
        <v>15</v>
      </c>
      <c r="W20" s="45">
        <f t="shared" si="3"/>
        <v>1</v>
      </c>
      <c r="X20" s="83"/>
    </row>
    <row r="21" spans="1:24" x14ac:dyDescent="0.35">
      <c r="A21" s="34" t="s">
        <v>30</v>
      </c>
      <c r="B21" s="46" t="s">
        <v>16</v>
      </c>
      <c r="C21" s="25" t="s">
        <v>115</v>
      </c>
      <c r="D21" s="64">
        <v>2</v>
      </c>
      <c r="E21" s="85" t="s">
        <v>109</v>
      </c>
      <c r="F21" s="65">
        <v>0</v>
      </c>
      <c r="G21" s="40"/>
      <c r="H21" s="40"/>
      <c r="I21" s="66"/>
      <c r="J21" s="60"/>
      <c r="K21" s="63"/>
      <c r="L21" s="97"/>
      <c r="M21" s="63"/>
      <c r="N21" s="63"/>
      <c r="O21" s="98"/>
      <c r="P21" s="39"/>
      <c r="Q21" s="42"/>
      <c r="R21" s="41"/>
      <c r="S21" s="42"/>
      <c r="T21" s="42"/>
      <c r="U21" s="43"/>
      <c r="V21" s="44">
        <f t="shared" si="2"/>
        <v>2</v>
      </c>
      <c r="W21" s="45">
        <f t="shared" si="3"/>
        <v>0</v>
      </c>
      <c r="X21" s="83"/>
    </row>
    <row r="22" spans="1:24" x14ac:dyDescent="0.35">
      <c r="A22" s="34" t="s">
        <v>31</v>
      </c>
      <c r="B22" s="46" t="s">
        <v>16</v>
      </c>
      <c r="C22" s="25" t="s">
        <v>115</v>
      </c>
      <c r="D22" s="64">
        <v>3</v>
      </c>
      <c r="E22" s="63" t="s">
        <v>109</v>
      </c>
      <c r="F22" s="65">
        <v>0</v>
      </c>
      <c r="G22" s="40"/>
      <c r="H22" s="40"/>
      <c r="I22" s="66"/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2"/>
        <v>3</v>
      </c>
      <c r="W22" s="45">
        <f t="shared" si="3"/>
        <v>0</v>
      </c>
      <c r="X22" s="83"/>
    </row>
    <row r="23" spans="1:24" x14ac:dyDescent="0.35">
      <c r="A23" s="67" t="s">
        <v>32</v>
      </c>
      <c r="B23" s="24" t="s">
        <v>19</v>
      </c>
      <c r="C23" s="54" t="s">
        <v>113</v>
      </c>
      <c r="D23" s="64">
        <v>30</v>
      </c>
      <c r="E23" s="76" t="s">
        <v>110</v>
      </c>
      <c r="F23" s="65">
        <v>2</v>
      </c>
      <c r="G23" s="40">
        <v>30</v>
      </c>
      <c r="H23" s="63" t="s">
        <v>110</v>
      </c>
      <c r="I23" s="66">
        <v>2</v>
      </c>
      <c r="J23" s="60">
        <v>30</v>
      </c>
      <c r="K23" s="63" t="s">
        <v>110</v>
      </c>
      <c r="L23" s="97">
        <v>2</v>
      </c>
      <c r="M23" s="63">
        <v>30</v>
      </c>
      <c r="N23" s="63" t="s">
        <v>95</v>
      </c>
      <c r="O23" s="98">
        <v>3</v>
      </c>
      <c r="P23" s="39"/>
      <c r="Q23" s="42"/>
      <c r="R23" s="41"/>
      <c r="S23" s="42"/>
      <c r="T23" s="42"/>
      <c r="U23" s="43"/>
      <c r="V23" s="81">
        <f t="shared" si="2"/>
        <v>120</v>
      </c>
      <c r="W23" s="82">
        <f t="shared" si="3"/>
        <v>9</v>
      </c>
      <c r="X23" s="83"/>
    </row>
    <row r="24" spans="1:24" x14ac:dyDescent="0.35">
      <c r="A24" s="67" t="s">
        <v>33</v>
      </c>
      <c r="B24" s="24" t="s">
        <v>19</v>
      </c>
      <c r="C24" s="54" t="s">
        <v>113</v>
      </c>
      <c r="D24" s="218">
        <v>30</v>
      </c>
      <c r="E24" s="217" t="s">
        <v>109</v>
      </c>
      <c r="F24" s="219">
        <v>0</v>
      </c>
      <c r="G24" s="113"/>
      <c r="H24" s="63"/>
      <c r="I24" s="98"/>
      <c r="J24" s="68"/>
      <c r="K24" s="46"/>
      <c r="L24" s="46"/>
      <c r="M24" s="46"/>
      <c r="N24" s="46"/>
      <c r="O24" s="69"/>
      <c r="P24" s="39"/>
      <c r="Q24" s="42"/>
      <c r="R24" s="41"/>
      <c r="S24" s="42"/>
      <c r="T24" s="42"/>
      <c r="U24" s="43"/>
      <c r="V24" s="146">
        <f t="shared" si="2"/>
        <v>30</v>
      </c>
      <c r="W24" s="131">
        <f t="shared" si="3"/>
        <v>0</v>
      </c>
      <c r="X24" s="83"/>
    </row>
    <row r="25" spans="1:24" ht="14" thickBot="1" x14ac:dyDescent="0.4">
      <c r="A25" s="70" t="s">
        <v>48</v>
      </c>
      <c r="B25" s="71" t="s">
        <v>16</v>
      </c>
      <c r="C25" s="72" t="s">
        <v>115</v>
      </c>
      <c r="D25" s="102"/>
      <c r="E25" s="14"/>
      <c r="F25" s="103"/>
      <c r="G25" s="49"/>
      <c r="H25" s="49"/>
      <c r="I25" s="74"/>
      <c r="J25" s="75"/>
      <c r="K25" s="76"/>
      <c r="L25" s="77"/>
      <c r="M25" s="76"/>
      <c r="N25" s="76"/>
      <c r="O25" s="78"/>
      <c r="P25" s="79">
        <v>15</v>
      </c>
      <c r="Q25" s="76" t="s">
        <v>95</v>
      </c>
      <c r="R25" s="47">
        <v>1</v>
      </c>
      <c r="S25" s="48"/>
      <c r="T25" s="48"/>
      <c r="U25" s="80"/>
      <c r="V25" s="120">
        <f t="shared" si="2"/>
        <v>15</v>
      </c>
      <c r="W25" s="152">
        <f t="shared" si="3"/>
        <v>1</v>
      </c>
      <c r="X25" s="83"/>
    </row>
    <row r="26" spans="1:24" ht="14" thickBot="1" x14ac:dyDescent="0.4">
      <c r="A26" s="654" t="s">
        <v>143</v>
      </c>
      <c r="B26" s="655"/>
      <c r="C26" s="655"/>
      <c r="D26" s="655"/>
      <c r="E26" s="655"/>
      <c r="F26" s="655"/>
      <c r="G26" s="655"/>
      <c r="H26" s="655"/>
      <c r="I26" s="655"/>
      <c r="J26" s="655"/>
      <c r="K26" s="655"/>
      <c r="L26" s="655"/>
      <c r="M26" s="655"/>
      <c r="N26" s="655"/>
      <c r="O26" s="655"/>
      <c r="P26" s="655"/>
      <c r="Q26" s="655"/>
      <c r="R26" s="655"/>
      <c r="S26" s="655"/>
      <c r="T26" s="655"/>
      <c r="U26" s="655"/>
      <c r="V26" s="656"/>
      <c r="W26" s="112">
        <v>18</v>
      </c>
      <c r="X26" s="83"/>
    </row>
    <row r="27" spans="1:24" s="427" customFormat="1" ht="12" x14ac:dyDescent="0.35">
      <c r="A27" s="453"/>
      <c r="B27" s="454"/>
      <c r="C27" s="455" t="s">
        <v>36</v>
      </c>
      <c r="D27" s="498">
        <f>SUM(D5:D25)</f>
        <v>305</v>
      </c>
      <c r="E27" s="498"/>
      <c r="F27" s="499">
        <f>SUM(F5:F25)</f>
        <v>23</v>
      </c>
      <c r="G27" s="498">
        <f>SUM(G5:G25)</f>
        <v>285</v>
      </c>
      <c r="H27" s="498"/>
      <c r="I27" s="499">
        <f>SUM(I5:I25)</f>
        <v>27</v>
      </c>
      <c r="J27" s="500">
        <f>SUM(J5:J26)</f>
        <v>270</v>
      </c>
      <c r="K27" s="500"/>
      <c r="L27" s="501">
        <f>SUM(L5:L26)</f>
        <v>27</v>
      </c>
      <c r="M27" s="500">
        <f>SUM(M5:M26)</f>
        <v>240</v>
      </c>
      <c r="N27" s="500"/>
      <c r="O27" s="502">
        <f>SUM(O5:O26)</f>
        <v>28</v>
      </c>
      <c r="P27" s="503">
        <f>SUM(P5:P26)</f>
        <v>210</v>
      </c>
      <c r="Q27" s="503"/>
      <c r="R27" s="504">
        <f>SUM(R5:R26)</f>
        <v>22</v>
      </c>
      <c r="S27" s="503">
        <f>SUM(S5:S26)</f>
        <v>180</v>
      </c>
      <c r="T27" s="503"/>
      <c r="U27" s="504">
        <f>SUM(U5:U26)</f>
        <v>35</v>
      </c>
      <c r="V27" s="455">
        <f>SUM(V5:V25)</f>
        <v>1490</v>
      </c>
      <c r="W27" s="505">
        <f>SUM(W2:W25)</f>
        <v>162</v>
      </c>
      <c r="X27" s="506"/>
    </row>
    <row r="28" spans="1:24" s="427" customFormat="1" ht="12" x14ac:dyDescent="0.35">
      <c r="A28" s="454"/>
      <c r="B28" s="454"/>
      <c r="C28" s="465" t="s">
        <v>37</v>
      </c>
      <c r="D28" s="698">
        <f>SUM(D27,G27)-(D10+G10)</f>
        <v>530</v>
      </c>
      <c r="E28" s="698"/>
      <c r="F28" s="698"/>
      <c r="G28" s="698">
        <f>SUM(F27,I27)</f>
        <v>50</v>
      </c>
      <c r="H28" s="698"/>
      <c r="I28" s="698"/>
      <c r="J28" s="698">
        <f>SUM(J27,M27)-(J10+M10)</f>
        <v>450</v>
      </c>
      <c r="K28" s="698"/>
      <c r="L28" s="698"/>
      <c r="M28" s="698">
        <f>SUM(L27,O27)</f>
        <v>55</v>
      </c>
      <c r="N28" s="698"/>
      <c r="O28" s="698"/>
      <c r="P28" s="698">
        <f>SUM(P27,S27)-(P10+S10)</f>
        <v>330</v>
      </c>
      <c r="Q28" s="698"/>
      <c r="R28" s="698"/>
      <c r="S28" s="698">
        <f>SUM(R27,U27)</f>
        <v>57</v>
      </c>
      <c r="T28" s="698"/>
      <c r="U28" s="698"/>
      <c r="V28" s="507"/>
      <c r="W28" s="508">
        <f>W27+W26</f>
        <v>180</v>
      </c>
      <c r="X28" s="506"/>
    </row>
    <row r="29" spans="1:24" s="427" customFormat="1" ht="12" x14ac:dyDescent="0.35">
      <c r="A29" s="454"/>
      <c r="B29" s="454"/>
      <c r="C29" s="454"/>
      <c r="D29" s="509"/>
      <c r="E29" s="509"/>
      <c r="F29" s="509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09"/>
      <c r="T29" s="509"/>
      <c r="U29" s="509"/>
      <c r="V29" s="510">
        <f>SUM(W26,W24,W23,W10,W7,W6,W12)</f>
        <v>61</v>
      </c>
      <c r="W29" s="511" t="s">
        <v>7</v>
      </c>
      <c r="X29" s="506"/>
    </row>
    <row r="30" spans="1:24" hidden="1" x14ac:dyDescent="0.3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>
        <f>(100*V29)/W28</f>
        <v>33.888888888888886</v>
      </c>
      <c r="W30" s="61"/>
      <c r="X30" s="83"/>
    </row>
    <row r="31" spans="1:24" x14ac:dyDescent="0.3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22">
    <mergeCell ref="A1:W1"/>
    <mergeCell ref="S3:U3"/>
    <mergeCell ref="A2:A4"/>
    <mergeCell ref="B2:B4"/>
    <mergeCell ref="C2:C4"/>
    <mergeCell ref="D2:I2"/>
    <mergeCell ref="P3:R3"/>
    <mergeCell ref="P2:U2"/>
    <mergeCell ref="J2:O2"/>
    <mergeCell ref="W2:W4"/>
    <mergeCell ref="D3:F3"/>
    <mergeCell ref="G3:I3"/>
    <mergeCell ref="J3:L3"/>
    <mergeCell ref="M3:O3"/>
    <mergeCell ref="V2:V4"/>
    <mergeCell ref="A26:V26"/>
    <mergeCell ref="P28:R28"/>
    <mergeCell ref="D28:F28"/>
    <mergeCell ref="G28:I28"/>
    <mergeCell ref="J28:L28"/>
    <mergeCell ref="S28:U28"/>
    <mergeCell ref="M28:O28"/>
  </mergeCells>
  <pageMargins left="0.23622047244094491" right="0.23622047244094491" top="0.39370078740157483" bottom="0.39370078740157483" header="0" footer="0"/>
  <pageSetup paperSize="9" scale="90" firstPageNumber="0" fitToHeight="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499984740745262"/>
    <pageSetUpPr fitToPage="1"/>
  </sheetPr>
  <dimension ref="A1:X33"/>
  <sheetViews>
    <sheetView topLeftCell="E1" zoomScaleNormal="100" workbookViewId="0">
      <selection activeCell="AA11" sqref="AA11"/>
    </sheetView>
  </sheetViews>
  <sheetFormatPr defaultColWidth="11.453125" defaultRowHeight="13.5" x14ac:dyDescent="0.35"/>
  <cols>
    <col min="1" max="1" width="35.7265625" style="4" bestFit="1" customWidth="1"/>
    <col min="2" max="2" width="13.54296875" style="4" bestFit="1" customWidth="1"/>
    <col min="3" max="3" width="8.453125" style="4" bestFit="1" customWidth="1"/>
    <col min="4" max="4" width="5.54296875" style="4" bestFit="1" customWidth="1"/>
    <col min="5" max="5" width="4" style="4" bestFit="1" customWidth="1"/>
    <col min="6" max="6" width="5.26953125" style="4" bestFit="1" customWidth="1"/>
    <col min="7" max="7" width="5.54296875" style="4" bestFit="1" customWidth="1"/>
    <col min="8" max="8" width="4" style="4" bestFit="1" customWidth="1"/>
    <col min="9" max="9" width="5.26953125" style="4" bestFit="1" customWidth="1"/>
    <col min="10" max="10" width="5.54296875" style="4" bestFit="1" customWidth="1"/>
    <col min="11" max="11" width="4" style="4" bestFit="1" customWidth="1"/>
    <col min="12" max="12" width="5.26953125" style="4" bestFit="1" customWidth="1"/>
    <col min="13" max="13" width="5.54296875" style="4" bestFit="1" customWidth="1"/>
    <col min="14" max="14" width="4" style="4" bestFit="1" customWidth="1"/>
    <col min="15" max="15" width="5.26953125" style="4" bestFit="1" customWidth="1"/>
    <col min="16" max="16" width="6.1796875" style="4" bestFit="1" customWidth="1"/>
    <col min="17" max="17" width="6.26953125" style="4" bestFit="1" customWidth="1"/>
    <col min="18" max="16384" width="11.453125" style="4"/>
  </cols>
  <sheetData>
    <row r="1" spans="1:24" s="427" customFormat="1" ht="12.5" thickBot="1" x14ac:dyDescent="0.4">
      <c r="A1" s="658" t="s">
        <v>154</v>
      </c>
      <c r="B1" s="658"/>
      <c r="C1" s="658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8"/>
      <c r="Q1" s="658"/>
      <c r="R1" s="506"/>
      <c r="S1" s="506"/>
      <c r="T1" s="506"/>
      <c r="U1" s="506"/>
      <c r="V1" s="506"/>
      <c r="W1" s="506"/>
      <c r="X1" s="506"/>
    </row>
    <row r="2" spans="1:24" s="427" customFormat="1" ht="12" x14ac:dyDescent="0.35">
      <c r="A2" s="651" t="s">
        <v>0</v>
      </c>
      <c r="B2" s="652" t="s">
        <v>1</v>
      </c>
      <c r="C2" s="653" t="s">
        <v>2</v>
      </c>
      <c r="D2" s="674" t="s">
        <v>3</v>
      </c>
      <c r="E2" s="675"/>
      <c r="F2" s="675"/>
      <c r="G2" s="675"/>
      <c r="H2" s="675"/>
      <c r="I2" s="676"/>
      <c r="J2" s="662" t="s">
        <v>4</v>
      </c>
      <c r="K2" s="663"/>
      <c r="L2" s="663"/>
      <c r="M2" s="663"/>
      <c r="N2" s="663"/>
      <c r="O2" s="664"/>
      <c r="P2" s="696" t="s">
        <v>6</v>
      </c>
      <c r="Q2" s="652" t="s">
        <v>7</v>
      </c>
      <c r="R2" s="506"/>
      <c r="S2" s="506"/>
      <c r="T2" s="506"/>
      <c r="U2" s="506"/>
      <c r="V2" s="506"/>
      <c r="W2" s="546"/>
      <c r="X2" s="506"/>
    </row>
    <row r="3" spans="1:24" s="427" customFormat="1" ht="12" x14ac:dyDescent="0.35">
      <c r="A3" s="651"/>
      <c r="B3" s="652"/>
      <c r="C3" s="653"/>
      <c r="D3" s="668" t="s">
        <v>8</v>
      </c>
      <c r="E3" s="669"/>
      <c r="F3" s="669"/>
      <c r="G3" s="669" t="s">
        <v>9</v>
      </c>
      <c r="H3" s="669"/>
      <c r="I3" s="670"/>
      <c r="J3" s="671" t="s">
        <v>10</v>
      </c>
      <c r="K3" s="672"/>
      <c r="L3" s="672"/>
      <c r="M3" s="672" t="s">
        <v>11</v>
      </c>
      <c r="N3" s="672"/>
      <c r="O3" s="673"/>
      <c r="P3" s="696"/>
      <c r="Q3" s="652"/>
      <c r="R3" s="506"/>
      <c r="S3" s="506"/>
      <c r="T3" s="506"/>
      <c r="U3" s="506"/>
      <c r="V3" s="506"/>
      <c r="W3" s="547"/>
      <c r="X3" s="506"/>
    </row>
    <row r="4" spans="1:24" s="427" customFormat="1" ht="12.5" thickBot="1" x14ac:dyDescent="0.4">
      <c r="A4" s="651"/>
      <c r="B4" s="652"/>
      <c r="C4" s="653"/>
      <c r="D4" s="512" t="s">
        <v>14</v>
      </c>
      <c r="E4" s="513" t="s">
        <v>15</v>
      </c>
      <c r="F4" s="514" t="s">
        <v>7</v>
      </c>
      <c r="G4" s="513" t="s">
        <v>14</v>
      </c>
      <c r="H4" s="513" t="s">
        <v>15</v>
      </c>
      <c r="I4" s="515" t="s">
        <v>7</v>
      </c>
      <c r="J4" s="474" t="s">
        <v>14</v>
      </c>
      <c r="K4" s="471" t="s">
        <v>15</v>
      </c>
      <c r="L4" s="475" t="s">
        <v>7</v>
      </c>
      <c r="M4" s="476" t="s">
        <v>14</v>
      </c>
      <c r="N4" s="471" t="s">
        <v>15</v>
      </c>
      <c r="O4" s="477" t="s">
        <v>7</v>
      </c>
      <c r="P4" s="696"/>
      <c r="Q4" s="652"/>
      <c r="R4" s="506"/>
      <c r="S4" s="506"/>
      <c r="T4" s="506"/>
      <c r="U4" s="506"/>
      <c r="V4" s="506"/>
      <c r="W4" s="548"/>
      <c r="X4" s="506"/>
    </row>
    <row r="5" spans="1:24" ht="15" customHeight="1" x14ac:dyDescent="0.35">
      <c r="A5" s="34" t="s">
        <v>92</v>
      </c>
      <c r="B5" s="46" t="s">
        <v>16</v>
      </c>
      <c r="C5" s="54" t="s">
        <v>112</v>
      </c>
      <c r="D5" s="125">
        <v>30</v>
      </c>
      <c r="E5" s="126" t="s">
        <v>108</v>
      </c>
      <c r="F5" s="141">
        <v>10</v>
      </c>
      <c r="G5" s="126">
        <v>30</v>
      </c>
      <c r="H5" s="126" t="s">
        <v>108</v>
      </c>
      <c r="I5" s="127">
        <v>10</v>
      </c>
      <c r="J5" s="88">
        <v>30</v>
      </c>
      <c r="K5" s="19" t="s">
        <v>108</v>
      </c>
      <c r="L5" s="89">
        <v>12</v>
      </c>
      <c r="M5" s="90">
        <v>30</v>
      </c>
      <c r="N5" s="19" t="s">
        <v>123</v>
      </c>
      <c r="O5" s="91">
        <v>26</v>
      </c>
      <c r="P5" s="44">
        <f t="shared" ref="P5:P19" si="0">SUM(D5,G5,J5,M5)</f>
        <v>120</v>
      </c>
      <c r="Q5" s="45">
        <f t="shared" ref="Q5:Q19" si="1">SUM(F5,I5,L5,O5)</f>
        <v>58</v>
      </c>
      <c r="R5" s="83"/>
      <c r="S5" s="83"/>
      <c r="T5" s="83"/>
      <c r="U5" s="83"/>
      <c r="V5" s="83"/>
      <c r="W5" s="83"/>
      <c r="X5" s="83"/>
    </row>
    <row r="6" spans="1:24" x14ac:dyDescent="0.35">
      <c r="A6" s="34" t="s">
        <v>38</v>
      </c>
      <c r="B6" s="24" t="s">
        <v>19</v>
      </c>
      <c r="C6" s="58" t="s">
        <v>113</v>
      </c>
      <c r="D6" s="114"/>
      <c r="E6" s="26"/>
      <c r="F6" s="27"/>
      <c r="G6" s="26"/>
      <c r="H6" s="26"/>
      <c r="I6" s="129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5">
      <c r="A7" s="34" t="s">
        <v>39</v>
      </c>
      <c r="B7" s="24" t="s">
        <v>19</v>
      </c>
      <c r="C7" s="58" t="s">
        <v>94</v>
      </c>
      <c r="D7" s="114"/>
      <c r="E7" s="26"/>
      <c r="F7" s="27"/>
      <c r="G7" s="26"/>
      <c r="H7" s="26"/>
      <c r="I7" s="129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5">
      <c r="A8" s="34" t="s">
        <v>18</v>
      </c>
      <c r="B8" s="24" t="s">
        <v>19</v>
      </c>
      <c r="C8" s="25" t="s">
        <v>115</v>
      </c>
      <c r="D8" s="143">
        <v>30</v>
      </c>
      <c r="E8" s="26" t="s">
        <v>108</v>
      </c>
      <c r="F8" s="9">
        <v>5</v>
      </c>
      <c r="G8" s="28">
        <v>30</v>
      </c>
      <c r="H8" s="26" t="s">
        <v>108</v>
      </c>
      <c r="I8" s="144">
        <v>5</v>
      </c>
      <c r="J8" s="68"/>
      <c r="K8" s="46"/>
      <c r="L8" s="46"/>
      <c r="M8" s="46"/>
      <c r="N8" s="46"/>
      <c r="O8" s="69"/>
      <c r="P8" s="44">
        <f t="shared" si="0"/>
        <v>60</v>
      </c>
      <c r="Q8" s="45">
        <f t="shared" si="1"/>
        <v>10</v>
      </c>
      <c r="R8" s="83"/>
      <c r="S8" s="83"/>
      <c r="T8" s="83"/>
      <c r="U8" s="83"/>
      <c r="V8" s="83"/>
      <c r="W8" s="83"/>
      <c r="X8" s="83"/>
    </row>
    <row r="9" spans="1:24" x14ac:dyDescent="0.35">
      <c r="A9" s="34" t="s">
        <v>23</v>
      </c>
      <c r="B9" s="24" t="s">
        <v>19</v>
      </c>
      <c r="C9" s="58" t="s">
        <v>21</v>
      </c>
      <c r="D9" s="114">
        <v>45</v>
      </c>
      <c r="E9" s="28" t="s">
        <v>109</v>
      </c>
      <c r="F9" s="27">
        <v>3</v>
      </c>
      <c r="G9" s="26">
        <v>45</v>
      </c>
      <c r="H9" s="28" t="s">
        <v>109</v>
      </c>
      <c r="I9" s="129">
        <v>3</v>
      </c>
      <c r="J9" s="60">
        <v>45</v>
      </c>
      <c r="K9" s="63" t="s">
        <v>109</v>
      </c>
      <c r="L9" s="97">
        <v>3</v>
      </c>
      <c r="M9" s="63">
        <v>45</v>
      </c>
      <c r="N9" s="63" t="s">
        <v>109</v>
      </c>
      <c r="O9" s="98">
        <v>3</v>
      </c>
      <c r="P9" s="44">
        <f t="shared" si="0"/>
        <v>180</v>
      </c>
      <c r="Q9" s="45">
        <f t="shared" si="1"/>
        <v>12</v>
      </c>
      <c r="R9" s="83"/>
      <c r="S9" s="83"/>
      <c r="T9" s="83"/>
      <c r="U9" s="83"/>
      <c r="V9" s="83"/>
      <c r="W9" s="83"/>
      <c r="X9" s="83"/>
    </row>
    <row r="10" spans="1:24" x14ac:dyDescent="0.35">
      <c r="A10" s="34" t="s">
        <v>60</v>
      </c>
      <c r="B10" s="46" t="s">
        <v>16</v>
      </c>
      <c r="C10" s="54" t="s">
        <v>21</v>
      </c>
      <c r="D10" s="143">
        <v>30</v>
      </c>
      <c r="E10" s="28" t="s">
        <v>109</v>
      </c>
      <c r="F10" s="9">
        <v>1</v>
      </c>
      <c r="G10" s="28">
        <v>30</v>
      </c>
      <c r="H10" s="28" t="s">
        <v>95</v>
      </c>
      <c r="I10" s="144">
        <v>2</v>
      </c>
      <c r="J10" s="68"/>
      <c r="K10" s="46"/>
      <c r="L10" s="46"/>
      <c r="M10" s="46"/>
      <c r="N10" s="46"/>
      <c r="O10" s="69"/>
      <c r="P10" s="44">
        <f t="shared" si="0"/>
        <v>60</v>
      </c>
      <c r="Q10" s="45">
        <f t="shared" si="1"/>
        <v>3</v>
      </c>
      <c r="R10" s="83"/>
      <c r="S10" s="83"/>
      <c r="T10" s="83"/>
      <c r="U10" s="83"/>
      <c r="V10" s="83"/>
      <c r="W10" s="83"/>
      <c r="X10" s="83"/>
    </row>
    <row r="11" spans="1:24" x14ac:dyDescent="0.35">
      <c r="A11" s="34" t="s">
        <v>24</v>
      </c>
      <c r="B11" s="46" t="s">
        <v>16</v>
      </c>
      <c r="C11" s="25" t="s">
        <v>115</v>
      </c>
      <c r="D11" s="114">
        <v>30</v>
      </c>
      <c r="E11" s="26" t="s">
        <v>95</v>
      </c>
      <c r="F11" s="27">
        <v>2</v>
      </c>
      <c r="G11" s="26"/>
      <c r="H11" s="26"/>
      <c r="I11" s="129"/>
      <c r="J11" s="60"/>
      <c r="K11" s="63"/>
      <c r="L11" s="97"/>
      <c r="M11" s="63"/>
      <c r="N11" s="63"/>
      <c r="O11" s="98"/>
      <c r="P11" s="44">
        <f t="shared" si="0"/>
        <v>30</v>
      </c>
      <c r="Q11" s="45">
        <f t="shared" si="1"/>
        <v>2</v>
      </c>
      <c r="R11" s="83"/>
      <c r="S11" s="83"/>
      <c r="T11" s="83"/>
      <c r="U11" s="83"/>
      <c r="V11" s="83"/>
      <c r="W11" s="83"/>
      <c r="X11" s="83"/>
    </row>
    <row r="12" spans="1:24" ht="15" customHeight="1" x14ac:dyDescent="0.35">
      <c r="A12" s="34" t="s">
        <v>129</v>
      </c>
      <c r="B12" s="46" t="s">
        <v>16</v>
      </c>
      <c r="C12" s="25" t="s">
        <v>115</v>
      </c>
      <c r="D12" s="143"/>
      <c r="E12" s="28"/>
      <c r="F12" s="9"/>
      <c r="G12" s="28">
        <v>30</v>
      </c>
      <c r="H12" s="28" t="s">
        <v>110</v>
      </c>
      <c r="I12" s="144">
        <v>2</v>
      </c>
      <c r="J12" s="60"/>
      <c r="K12" s="63"/>
      <c r="L12" s="97"/>
      <c r="M12" s="63"/>
      <c r="N12" s="63"/>
      <c r="O12" s="98"/>
      <c r="P12" s="44">
        <f t="shared" si="0"/>
        <v>30</v>
      </c>
      <c r="Q12" s="45">
        <f t="shared" si="1"/>
        <v>2</v>
      </c>
      <c r="R12" s="83"/>
      <c r="S12" s="83"/>
      <c r="T12" s="83"/>
      <c r="U12" s="83"/>
      <c r="V12" s="83"/>
      <c r="W12" s="83"/>
      <c r="X12" s="83"/>
    </row>
    <row r="13" spans="1:24" x14ac:dyDescent="0.35">
      <c r="A13" s="34" t="s">
        <v>130</v>
      </c>
      <c r="B13" s="46" t="s">
        <v>16</v>
      </c>
      <c r="C13" s="25" t="s">
        <v>115</v>
      </c>
      <c r="D13" s="114">
        <v>30</v>
      </c>
      <c r="E13" s="28" t="s">
        <v>110</v>
      </c>
      <c r="F13" s="27">
        <v>2</v>
      </c>
      <c r="G13" s="26"/>
      <c r="H13" s="28"/>
      <c r="I13" s="129"/>
      <c r="J13" s="60"/>
      <c r="K13" s="63"/>
      <c r="L13" s="97"/>
      <c r="M13" s="63"/>
      <c r="N13" s="63"/>
      <c r="O13" s="98"/>
      <c r="P13" s="44">
        <f t="shared" si="0"/>
        <v>30</v>
      </c>
      <c r="Q13" s="45">
        <f t="shared" si="1"/>
        <v>2</v>
      </c>
      <c r="R13" s="83"/>
      <c r="S13" s="83"/>
      <c r="T13" s="83"/>
      <c r="U13" s="83"/>
      <c r="V13" s="83"/>
      <c r="W13" s="83"/>
      <c r="X13" s="83"/>
    </row>
    <row r="14" spans="1:24" x14ac:dyDescent="0.35">
      <c r="A14" s="67" t="s">
        <v>89</v>
      </c>
      <c r="B14" s="24" t="s">
        <v>16</v>
      </c>
      <c r="C14" s="25" t="s">
        <v>115</v>
      </c>
      <c r="D14" s="114">
        <v>30</v>
      </c>
      <c r="E14" s="26" t="s">
        <v>95</v>
      </c>
      <c r="F14" s="27">
        <v>2</v>
      </c>
      <c r="G14" s="106"/>
      <c r="H14" s="106"/>
      <c r="I14" s="166"/>
      <c r="J14" s="60"/>
      <c r="K14" s="63"/>
      <c r="L14" s="97"/>
      <c r="M14" s="63"/>
      <c r="N14" s="63"/>
      <c r="O14" s="98"/>
      <c r="P14" s="44">
        <f t="shared" si="0"/>
        <v>30</v>
      </c>
      <c r="Q14" s="45">
        <f t="shared" si="1"/>
        <v>2</v>
      </c>
      <c r="R14" s="83"/>
      <c r="S14" s="83"/>
      <c r="T14" s="83"/>
      <c r="U14" s="83"/>
      <c r="V14" s="83"/>
      <c r="W14" s="83"/>
      <c r="X14" s="83"/>
    </row>
    <row r="15" spans="1:24" x14ac:dyDescent="0.35">
      <c r="A15" s="67" t="s">
        <v>141</v>
      </c>
      <c r="B15" s="24" t="s">
        <v>16</v>
      </c>
      <c r="C15" s="25" t="s">
        <v>115</v>
      </c>
      <c r="D15" s="116"/>
      <c r="E15" s="106"/>
      <c r="F15" s="106"/>
      <c r="G15" s="26">
        <v>30</v>
      </c>
      <c r="H15" s="26" t="s">
        <v>95</v>
      </c>
      <c r="I15" s="129">
        <v>2</v>
      </c>
      <c r="J15" s="60"/>
      <c r="K15" s="63"/>
      <c r="L15" s="97"/>
      <c r="M15" s="63"/>
      <c r="N15" s="63"/>
      <c r="O15" s="98"/>
      <c r="P15" s="44">
        <f t="shared" si="0"/>
        <v>30</v>
      </c>
      <c r="Q15" s="45">
        <f t="shared" si="1"/>
        <v>2</v>
      </c>
      <c r="R15" s="83"/>
      <c r="S15" s="83"/>
      <c r="T15" s="83"/>
      <c r="U15" s="83"/>
      <c r="V15" s="83"/>
      <c r="W15" s="83"/>
      <c r="X15" s="83"/>
    </row>
    <row r="16" spans="1:24" x14ac:dyDescent="0.35">
      <c r="A16" s="34" t="s">
        <v>99</v>
      </c>
      <c r="B16" s="46" t="s">
        <v>16</v>
      </c>
      <c r="C16" s="25" t="s">
        <v>115</v>
      </c>
      <c r="D16" s="114"/>
      <c r="E16" s="28"/>
      <c r="F16" s="27"/>
      <c r="G16" s="26"/>
      <c r="H16" s="26"/>
      <c r="I16" s="129"/>
      <c r="J16" s="114">
        <v>30</v>
      </c>
      <c r="K16" s="28" t="s">
        <v>95</v>
      </c>
      <c r="L16" s="27">
        <v>2</v>
      </c>
      <c r="M16" s="63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5">
      <c r="A17" s="34" t="s">
        <v>40</v>
      </c>
      <c r="B17" s="46" t="s">
        <v>16</v>
      </c>
      <c r="C17" s="25" t="s">
        <v>115</v>
      </c>
      <c r="D17" s="114">
        <v>30</v>
      </c>
      <c r="E17" s="26" t="s">
        <v>109</v>
      </c>
      <c r="F17" s="27">
        <v>1</v>
      </c>
      <c r="G17" s="26">
        <v>30</v>
      </c>
      <c r="H17" s="26" t="s">
        <v>95</v>
      </c>
      <c r="I17" s="129">
        <v>2</v>
      </c>
      <c r="J17" s="60"/>
      <c r="K17" s="63"/>
      <c r="L17" s="97"/>
      <c r="M17" s="63"/>
      <c r="N17" s="63"/>
      <c r="O17" s="98"/>
      <c r="P17" s="44">
        <f t="shared" si="0"/>
        <v>60</v>
      </c>
      <c r="Q17" s="45">
        <f t="shared" si="1"/>
        <v>3</v>
      </c>
      <c r="R17" s="83"/>
      <c r="S17" s="83"/>
      <c r="T17" s="83"/>
      <c r="U17" s="83"/>
      <c r="V17" s="83"/>
      <c r="W17" s="83"/>
      <c r="X17" s="83"/>
    </row>
    <row r="18" spans="1:24" x14ac:dyDescent="0.35">
      <c r="A18" s="34" t="s">
        <v>41</v>
      </c>
      <c r="B18" s="46" t="s">
        <v>16</v>
      </c>
      <c r="C18" s="25" t="s">
        <v>115</v>
      </c>
      <c r="D18" s="114">
        <v>30</v>
      </c>
      <c r="E18" s="28" t="s">
        <v>109</v>
      </c>
      <c r="F18" s="27">
        <v>1</v>
      </c>
      <c r="G18" s="26">
        <v>30</v>
      </c>
      <c r="H18" s="26" t="s">
        <v>95</v>
      </c>
      <c r="I18" s="129">
        <v>2</v>
      </c>
      <c r="J18" s="60"/>
      <c r="K18" s="63"/>
      <c r="L18" s="97"/>
      <c r="M18" s="63"/>
      <c r="N18" s="63"/>
      <c r="O18" s="98"/>
      <c r="P18" s="81">
        <f t="shared" si="0"/>
        <v>60</v>
      </c>
      <c r="Q18" s="45">
        <f t="shared" si="1"/>
        <v>3</v>
      </c>
      <c r="R18" s="83"/>
      <c r="S18" s="83"/>
      <c r="T18" s="83"/>
      <c r="U18" s="83"/>
      <c r="V18" s="83"/>
      <c r="W18" s="83"/>
      <c r="X18" s="83"/>
    </row>
    <row r="19" spans="1:24" ht="14" thickBot="1" x14ac:dyDescent="0.4">
      <c r="A19" s="117" t="s">
        <v>43</v>
      </c>
      <c r="B19" s="118" t="s">
        <v>19</v>
      </c>
      <c r="C19" s="119" t="s">
        <v>113</v>
      </c>
      <c r="D19" s="147">
        <v>30</v>
      </c>
      <c r="E19" s="148" t="s">
        <v>110</v>
      </c>
      <c r="F19" s="149">
        <v>2</v>
      </c>
      <c r="G19" s="150">
        <v>30</v>
      </c>
      <c r="H19" s="148" t="s">
        <v>95</v>
      </c>
      <c r="I19" s="151">
        <v>3</v>
      </c>
      <c r="J19" s="75"/>
      <c r="K19" s="76"/>
      <c r="L19" s="77"/>
      <c r="M19" s="76"/>
      <c r="N19" s="76"/>
      <c r="O19" s="78"/>
      <c r="P19" s="120">
        <f t="shared" si="0"/>
        <v>60</v>
      </c>
      <c r="Q19" s="81">
        <f t="shared" si="1"/>
        <v>5</v>
      </c>
      <c r="R19" s="83"/>
      <c r="S19" s="83"/>
      <c r="T19" s="83"/>
      <c r="U19" s="83"/>
      <c r="V19" s="83"/>
      <c r="W19" s="83"/>
      <c r="X19" s="83"/>
    </row>
    <row r="20" spans="1:24" ht="14" thickBot="1" x14ac:dyDescent="0.4">
      <c r="A20" s="687" t="s">
        <v>143</v>
      </c>
      <c r="B20" s="688"/>
      <c r="C20" s="688"/>
      <c r="D20" s="688"/>
      <c r="E20" s="688"/>
      <c r="F20" s="688"/>
      <c r="G20" s="688"/>
      <c r="H20" s="688"/>
      <c r="I20" s="688"/>
      <c r="J20" s="688"/>
      <c r="K20" s="688"/>
      <c r="L20" s="688"/>
      <c r="M20" s="688"/>
      <c r="N20" s="688"/>
      <c r="O20" s="688"/>
      <c r="P20" s="689"/>
      <c r="Q20" s="121">
        <v>7</v>
      </c>
      <c r="R20" s="83"/>
      <c r="S20" s="83"/>
      <c r="T20" s="83"/>
      <c r="U20" s="83"/>
      <c r="V20" s="83"/>
      <c r="W20" s="83"/>
      <c r="X20" s="83"/>
    </row>
    <row r="21" spans="1:24" s="427" customFormat="1" ht="12" x14ac:dyDescent="0.35">
      <c r="A21" s="453"/>
      <c r="B21" s="482"/>
      <c r="C21" s="491" t="s">
        <v>36</v>
      </c>
      <c r="D21" s="456">
        <f>SUM(D5:D19)</f>
        <v>315</v>
      </c>
      <c r="E21" s="456"/>
      <c r="F21" s="457">
        <f>SUM(F5:F19)</f>
        <v>29</v>
      </c>
      <c r="G21" s="456">
        <f>SUM(G5:G19)</f>
        <v>285</v>
      </c>
      <c r="H21" s="456"/>
      <c r="I21" s="457">
        <f>SUM(I5:I19)</f>
        <v>31</v>
      </c>
      <c r="J21" s="458">
        <f>SUM(J5:J19)</f>
        <v>120</v>
      </c>
      <c r="K21" s="458"/>
      <c r="L21" s="460">
        <f>SUM(L5:L19)</f>
        <v>20</v>
      </c>
      <c r="M21" s="458">
        <f>SUM(M5:M19)</f>
        <v>79</v>
      </c>
      <c r="N21" s="458"/>
      <c r="O21" s="460">
        <f>SUM(O5:O19)</f>
        <v>33</v>
      </c>
      <c r="P21" s="524">
        <f>SUM(P5:P19)</f>
        <v>799</v>
      </c>
      <c r="Q21" s="508">
        <f>SUM(Q5:Q19)</f>
        <v>113</v>
      </c>
      <c r="R21" s="506"/>
      <c r="S21" s="506"/>
      <c r="T21" s="506"/>
      <c r="U21" s="506"/>
      <c r="V21" s="506"/>
      <c r="W21" s="506"/>
      <c r="X21" s="506"/>
    </row>
    <row r="22" spans="1:24" s="427" customFormat="1" ht="12" x14ac:dyDescent="0.35">
      <c r="A22" s="454"/>
      <c r="B22" s="454"/>
      <c r="C22" s="465" t="s">
        <v>37</v>
      </c>
      <c r="D22" s="650">
        <f>SUM(D21,G21)-(D9+G9)</f>
        <v>510</v>
      </c>
      <c r="E22" s="651"/>
      <c r="F22" s="651"/>
      <c r="G22" s="651">
        <f>SUM(F21,I21)</f>
        <v>60</v>
      </c>
      <c r="H22" s="651"/>
      <c r="I22" s="651"/>
      <c r="J22" s="651">
        <f>SUM(J21,M21)-(J9+M9)</f>
        <v>109</v>
      </c>
      <c r="K22" s="651"/>
      <c r="L22" s="651"/>
      <c r="M22" s="651">
        <f>SUM(L21,O21)</f>
        <v>53</v>
      </c>
      <c r="N22" s="651"/>
      <c r="O22" s="651"/>
      <c r="P22" s="494"/>
      <c r="Q22" s="493">
        <f>Q21+Q20</f>
        <v>120</v>
      </c>
      <c r="R22" s="506"/>
      <c r="S22" s="506"/>
      <c r="T22" s="506"/>
      <c r="U22" s="506"/>
      <c r="V22" s="506"/>
      <c r="W22" s="506"/>
      <c r="X22" s="506"/>
    </row>
    <row r="23" spans="1:24" s="427" customFormat="1" ht="12" x14ac:dyDescent="0.35">
      <c r="A23" s="454"/>
      <c r="B23" s="454"/>
      <c r="C23" s="454"/>
      <c r="D23" s="496"/>
      <c r="E23" s="496"/>
      <c r="F23" s="496"/>
      <c r="G23" s="496"/>
      <c r="H23" s="496"/>
      <c r="I23" s="496"/>
      <c r="J23" s="496"/>
      <c r="K23" s="496"/>
      <c r="L23" s="496"/>
      <c r="M23" s="496"/>
      <c r="N23" s="496"/>
      <c r="O23" s="496"/>
      <c r="P23" s="468">
        <f>SUM(Q20,Q19,Q8,Q7,Q6,Q9)</f>
        <v>41</v>
      </c>
      <c r="Q23" s="497" t="s">
        <v>7</v>
      </c>
      <c r="R23" s="506"/>
      <c r="S23" s="506"/>
      <c r="T23" s="506"/>
      <c r="U23" s="506"/>
      <c r="V23" s="506"/>
      <c r="W23" s="506"/>
      <c r="X23" s="506"/>
    </row>
    <row r="24" spans="1:24" hidden="1" x14ac:dyDescent="0.3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>
        <f>(P23*100)/Q22</f>
        <v>34.166666666666664</v>
      </c>
      <c r="Q24" s="83"/>
      <c r="R24" s="83"/>
      <c r="S24" s="83"/>
      <c r="T24" s="83"/>
      <c r="U24" s="83"/>
      <c r="V24" s="83"/>
      <c r="W24" s="83"/>
      <c r="X24" s="83"/>
    </row>
    <row r="25" spans="1:24" x14ac:dyDescent="0.3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spans="1:24" x14ac:dyDescent="0.3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24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D22:F22"/>
    <mergeCell ref="G22:I22"/>
    <mergeCell ref="J22:L22"/>
    <mergeCell ref="M22:O22"/>
    <mergeCell ref="B2:B4"/>
    <mergeCell ref="C2:C4"/>
    <mergeCell ref="D2:I2"/>
    <mergeCell ref="A20:P20"/>
    <mergeCell ref="A1:Q1"/>
    <mergeCell ref="P2:P4"/>
    <mergeCell ref="J2:O2"/>
    <mergeCell ref="Q2:Q4"/>
    <mergeCell ref="D3:F3"/>
    <mergeCell ref="G3:I3"/>
    <mergeCell ref="J3:L3"/>
    <mergeCell ref="M3:O3"/>
    <mergeCell ref="A2:A4"/>
  </mergeCells>
  <pageMargins left="0.23622047244094491" right="0.23622047244094491" top="0.39370078740157483" bottom="0.39370078740157483" header="0" footer="0"/>
  <pageSetup paperSize="9" scale="72" firstPageNumber="0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Nazwane zakresy</vt:lpstr>
      </vt:variant>
      <vt:variant>
        <vt:i4>14</vt:i4>
      </vt:variant>
    </vt:vector>
  </HeadingPairs>
  <TitlesOfParts>
    <vt:vector size="41" baseType="lpstr">
      <vt:lpstr>Studium</vt:lpstr>
      <vt:lpstr>Fort I</vt:lpstr>
      <vt:lpstr>Fort II</vt:lpstr>
      <vt:lpstr>Orga I</vt:lpstr>
      <vt:lpstr>Orga II</vt:lpstr>
      <vt:lpstr>Klaw I</vt:lpstr>
      <vt:lpstr>Klaw II</vt:lpstr>
      <vt:lpstr>Akor I</vt:lpstr>
      <vt:lpstr>Akor II</vt:lpstr>
      <vt:lpstr>Lutn I</vt:lpstr>
      <vt:lpstr>Hist I</vt:lpstr>
      <vt:lpstr>Hist II</vt:lpstr>
      <vt:lpstr>Perk I</vt:lpstr>
      <vt:lpstr>Perk II</vt:lpstr>
      <vt:lpstr>Saks I</vt:lpstr>
      <vt:lpstr>Saks II</vt:lpstr>
      <vt:lpstr>Ob+Fg I</vt:lpstr>
      <vt:lpstr>Dęte I</vt:lpstr>
      <vt:lpstr>Dęte II</vt:lpstr>
      <vt:lpstr>Aran I</vt:lpstr>
      <vt:lpstr>Aran II</vt:lpstr>
      <vt:lpstr>Jazz I</vt:lpstr>
      <vt:lpstr>Jazz II</vt:lpstr>
      <vt:lpstr>Woka I</vt:lpstr>
      <vt:lpstr>Woka II</vt:lpstr>
      <vt:lpstr>FortJ I</vt:lpstr>
      <vt:lpstr>FortJ II</vt:lpstr>
      <vt:lpstr>'Akor I'!Obszar_wydruku</vt:lpstr>
      <vt:lpstr>'Aran I'!Obszar_wydruku</vt:lpstr>
      <vt:lpstr>'Dęte I'!Obszar_wydruku</vt:lpstr>
      <vt:lpstr>'Fort I'!Obszar_wydruku</vt:lpstr>
      <vt:lpstr>'FortJ I'!Obszar_wydruku</vt:lpstr>
      <vt:lpstr>'Hist I'!Obszar_wydruku</vt:lpstr>
      <vt:lpstr>'Jazz I'!Obszar_wydruku</vt:lpstr>
      <vt:lpstr>'Klaw I'!Obszar_wydruku</vt:lpstr>
      <vt:lpstr>'Klaw II'!Obszar_wydruku</vt:lpstr>
      <vt:lpstr>'Orga I'!Obszar_wydruku</vt:lpstr>
      <vt:lpstr>'Perk I'!Obszar_wydruku</vt:lpstr>
      <vt:lpstr>'Saks I'!Obszar_wydruku</vt:lpstr>
      <vt:lpstr>'Saks II'!Obszar_wydruku</vt:lpstr>
      <vt:lpstr>'Woka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</dc:creator>
  <cp:lastModifiedBy>Marek</cp:lastModifiedBy>
  <cp:lastPrinted>2018-09-30T10:09:05Z</cp:lastPrinted>
  <dcterms:created xsi:type="dcterms:W3CDTF">2012-11-07T08:58:49Z</dcterms:created>
  <dcterms:modified xsi:type="dcterms:W3CDTF">2018-10-01T08:53:32Z</dcterms:modified>
</cp:coreProperties>
</file>